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1400" windowHeight="5895" tabRatio="0"/>
  </bookViews>
  <sheets>
    <sheet name="TDSheet" sheetId="1" r:id="rId1"/>
  </sheets>
  <calcPr calcId="124519"/>
</workbook>
</file>

<file path=xl/calcChain.xml><?xml version="1.0" encoding="utf-8"?>
<calcChain xmlns="http://schemas.openxmlformats.org/spreadsheetml/2006/main">
  <c r="M46" i="1"/>
  <c r="M49"/>
  <c r="K56" l="1"/>
  <c r="K49"/>
  <c r="P116" s="1"/>
  <c r="P122" s="1"/>
  <c r="K51"/>
  <c r="P156" s="1"/>
  <c r="M58"/>
  <c r="O58" s="1"/>
  <c r="M54"/>
  <c r="N68" s="1"/>
  <c r="P117"/>
  <c r="M47"/>
  <c r="M48"/>
  <c r="M50"/>
  <c r="L68"/>
  <c r="L67" s="1"/>
  <c r="N69"/>
  <c r="L66"/>
  <c r="L65" s="1"/>
  <c r="P65" s="1"/>
  <c r="L69"/>
  <c r="P69" s="1"/>
  <c r="K59"/>
  <c r="P226"/>
  <c r="P235" s="1"/>
  <c r="K50"/>
  <c r="P130"/>
  <c r="K48"/>
  <c r="P103" s="1"/>
  <c r="P227"/>
  <c r="P233" s="1"/>
  <c r="K47"/>
  <c r="P84" s="1"/>
  <c r="P95" s="1"/>
  <c r="P71"/>
  <c r="P70"/>
  <c r="O53"/>
  <c r="P206"/>
  <c r="P168"/>
  <c r="P179"/>
  <c r="P183" s="1"/>
  <c r="O52"/>
  <c r="O57"/>
  <c r="P152"/>
  <c r="O59"/>
  <c r="M55" l="1"/>
  <c r="P217"/>
  <c r="P223" s="1"/>
  <c r="O47"/>
  <c r="K55"/>
  <c r="L72"/>
  <c r="P232"/>
  <c r="O56"/>
  <c r="O55" s="1"/>
  <c r="O54"/>
  <c r="P66"/>
  <c r="O48"/>
  <c r="P197"/>
  <c r="P201" s="1"/>
  <c r="P120"/>
  <c r="K46"/>
  <c r="O51"/>
  <c r="P68"/>
  <c r="N67"/>
  <c r="O49"/>
  <c r="M60"/>
  <c r="O50"/>
  <c r="P123"/>
  <c r="O46" l="1"/>
  <c r="O60" s="1"/>
  <c r="K60"/>
  <c r="P67"/>
  <c r="P72" s="1"/>
  <c r="N72"/>
</calcChain>
</file>

<file path=xl/sharedStrings.xml><?xml version="1.0" encoding="utf-8"?>
<sst xmlns="http://schemas.openxmlformats.org/spreadsheetml/2006/main" count="577" uniqueCount="190">
  <si>
    <t xml:space="preserve">ЗАТВЕРДЖЕНО </t>
  </si>
  <si>
    <t>Наказ Міністерства фінансів України 26 серпня 2014 року №836</t>
  </si>
  <si>
    <t xml:space="preserve">ЗАТВЕРДЖЕНО: </t>
  </si>
  <si>
    <t>Наказ / розпорядчий документ</t>
  </si>
  <si>
    <t>Управління з питань культури та охорони культурної спадщини ММР</t>
  </si>
  <si>
    <t>Наказ</t>
  </si>
  <si>
    <t>ПАСПОРТ</t>
  </si>
  <si>
    <t>бюджетної програми місцевого бюджету на 2018 рік</t>
  </si>
  <si>
    <t>1.</t>
  </si>
  <si>
    <t>Управління з питань культури та охорони культурної спадщини Миколаївської міської ради</t>
  </si>
  <si>
    <t>(КПКВК МБ)</t>
  </si>
  <si>
    <t>(найменування головного розпорядника)</t>
  </si>
  <si>
    <t>2.</t>
  </si>
  <si>
    <t>(найменування відповідального виконавця)</t>
  </si>
  <si>
    <t>3.</t>
  </si>
  <si>
    <t xml:space="preserve">1014081  </t>
  </si>
  <si>
    <t>Забезпечення діяльності інших закладів в галузі культури і мистецтва</t>
  </si>
  <si>
    <t>(КФКВК)</t>
  </si>
  <si>
    <t>1</t>
  </si>
  <si>
    <t>(найменування бюджетної програми)</t>
  </si>
  <si>
    <t>4.</t>
  </si>
  <si>
    <t>5.</t>
  </si>
  <si>
    <t>Підстави для виконання бюджетної програми:</t>
  </si>
  <si>
    <t>6.</t>
  </si>
  <si>
    <t>Мета бюджетної програми</t>
  </si>
  <si>
    <t>Підтримка та розвиток закладів та заходів в галузі культури і мистецтва.</t>
  </si>
  <si>
    <t>7.</t>
  </si>
  <si>
    <t>Підпрограми, спрямовані на досягнення мети, визначеної паспортом бюджетної програми:</t>
  </si>
  <si>
    <t>№ з/п</t>
  </si>
  <si>
    <t>КПКВК</t>
  </si>
  <si>
    <t>КФКВК</t>
  </si>
  <si>
    <t>Назва підпрограми</t>
  </si>
  <si>
    <t xml:space="preserve">1014082  </t>
  </si>
  <si>
    <t>Інші заходи в галузі культури і мистецтва</t>
  </si>
  <si>
    <t xml:space="preserve">0829    </t>
  </si>
  <si>
    <t>8. Обсяги фінансування бюджетної програми у розрізі підпрограм та завдань</t>
  </si>
  <si>
    <t xml:space="preserve">(тис.грн) </t>
  </si>
  <si>
    <t>Підпрограма/завдання бюджетної програми</t>
  </si>
  <si>
    <t>загальний фонд</t>
  </si>
  <si>
    <t>спеціальний фонд</t>
  </si>
  <si>
    <t>Разом</t>
  </si>
  <si>
    <t>Забезпечення організації та проведення державних, загальноміських, професійних  свят, культурно-масових заходів, відзначення пам'ятних та ювілейних дат закладів, установ та підприємств, діячів культури та мистецтв</t>
  </si>
  <si>
    <t>Проведення ремонтно-реставраційних робіт на об'єктах культурної спадщини</t>
  </si>
  <si>
    <t>Встановлення меморіальних дошок</t>
  </si>
  <si>
    <t>Забезпечення естетичного виховання дітей та юнацтва, створення умов  для творчого розвитку особистості, підвищення культурного  рівня, естетичного виховання, доступності  освіти у сфері культури для підростаючого покоління (Театр - студія)</t>
  </si>
  <si>
    <t>Здійснення  методичного керівництва та  контролю  за  дотриманням  вимог  законодавства  з питань  ведення  бухгалтерського  обліку,   забезпечення  дотримання  бюджетного   законодавства,      ведення   бухгалтерського  обліку  фінансово-господарської діяльності  та складання  на підставі даних бухгалтерського обліку фінансової та бюджетної звітності,   державної статистичної,  зведеної  та іншої    звітності    в    порядку,   встановленому законодавством.(Централізована бухгалтерія)</t>
  </si>
  <si>
    <t>Збереження та  повноцінне функціонування, культурно-ігрового комплексу «Дитяче містечко «Казка», надання фінансової підтримки для збереження та  повноцінного функціонування КП «Миколаївські парки»</t>
  </si>
  <si>
    <t>Надання  методичної та організаційної допомоги колективам  художньої самодіяльності,  закладам, установам, підприємствам культури, удосконалення  форм та методів  організації відпочинку і культурного обслуговування населення  (ММЦ)</t>
  </si>
  <si>
    <t>Підтримка та розвиток зоопарків</t>
  </si>
  <si>
    <t>Здійснення заходів/реалізаціяпроектів з енергозбереження.</t>
  </si>
  <si>
    <t>Проведення капітального ремонту приміщень</t>
  </si>
  <si>
    <t>Усього</t>
  </si>
  <si>
    <t>9. Перелік регіональних цільових програм, які виконуються у складі бюджетної програми:</t>
  </si>
  <si>
    <t>Назва
регіональної цільової програми та підпрограми</t>
  </si>
  <si>
    <t>Програма охорони культурної спадщини міста Миколаєва на 2016-2018 роки</t>
  </si>
  <si>
    <t xml:space="preserve">        </t>
  </si>
  <si>
    <t>Міська комплексна програма  "Культура" на 2016-2018 роки</t>
  </si>
  <si>
    <t>10. Результативні показники бюджетної програми у розрізі підпрограм і завдань:</t>
  </si>
  <si>
    <t>Показники</t>
  </si>
  <si>
    <t>Одиниця виміру</t>
  </si>
  <si>
    <t>Джерело інформації</t>
  </si>
  <si>
    <t>Значення показника</t>
  </si>
  <si>
    <t>затрат</t>
  </si>
  <si>
    <t>кількість установ</t>
  </si>
  <si>
    <t>од.</t>
  </si>
  <si>
    <t>звітність установ</t>
  </si>
  <si>
    <t>кількість  учасників</t>
  </si>
  <si>
    <t>кількість штатних одиниць</t>
  </si>
  <si>
    <t>Обсяг витрат загального фонду на забезпечення діяльності закладу</t>
  </si>
  <si>
    <t>тис.грн</t>
  </si>
  <si>
    <t>продукту</t>
  </si>
  <si>
    <t xml:space="preserve">кількість виступів </t>
  </si>
  <si>
    <t>в  тому числі  у загальноміських  заходах</t>
  </si>
  <si>
    <t>Кількість проведених концертів</t>
  </si>
  <si>
    <t>в  тому числі  у загальноміських заходах</t>
  </si>
  <si>
    <t xml:space="preserve">кількість учасників конкурсів та фестивалів </t>
  </si>
  <si>
    <t>в міжнародних конкурсах</t>
  </si>
  <si>
    <t xml:space="preserve">Всеукраїнських  конкурсах </t>
  </si>
  <si>
    <t xml:space="preserve"> у загальноміських конкурсах, фестивалях</t>
  </si>
  <si>
    <t>ефективності</t>
  </si>
  <si>
    <t xml:space="preserve">середні витрати на одного учасника </t>
  </si>
  <si>
    <t>грн</t>
  </si>
  <si>
    <t>розрахунок</t>
  </si>
  <si>
    <t>якості</t>
  </si>
  <si>
    <t>відсоток виступів в міжнародних, всеукраїнських конкурсах та фестивалях</t>
  </si>
  <si>
    <t>%</t>
  </si>
  <si>
    <t>відсоток оновлення репертуару</t>
  </si>
  <si>
    <t>кількість закладів культури, які обслуговує централізована бухгалтерія</t>
  </si>
  <si>
    <t>кількість складених звітів працівниками бухгалтерії</t>
  </si>
  <si>
    <t>кількість рахунків</t>
  </si>
  <si>
    <t>кількість складених звітів на одного працівника</t>
  </si>
  <si>
    <t>кількість рахунків на одного працівника</t>
  </si>
  <si>
    <t xml:space="preserve">Кількість парків  та скверів  - всього </t>
  </si>
  <si>
    <t>Кількість культурно-освітніх заходів</t>
  </si>
  <si>
    <t>Середнє число окладів (ставок) – усього</t>
  </si>
  <si>
    <t>Витрати загального фонду на забезпечення інших культурно-освітніх заходів</t>
  </si>
  <si>
    <t>Кількість заходів</t>
  </si>
  <si>
    <t>Обсяг видатків на проведення культурно-освітніх заходів за рахунок коштів місцевих бюджетів</t>
  </si>
  <si>
    <t>Середні витрати на проведення одного заходу</t>
  </si>
  <si>
    <t>динаміка збільшення кількості заходів у плановому періоді відповідно до фактичного показника попереднього періоду</t>
  </si>
  <si>
    <t>кількість закладів</t>
  </si>
  <si>
    <t>шт.од</t>
  </si>
  <si>
    <t xml:space="preserve">Обсяг витрат загального фонду на забезпечення діяльності міського методичного центру </t>
  </si>
  <si>
    <t xml:space="preserve">Кількість концертів </t>
  </si>
  <si>
    <t>в тому числі у загальноміських заходах</t>
  </si>
  <si>
    <t xml:space="preserve">Кількість відвідувачів концертів </t>
  </si>
  <si>
    <t>осіб</t>
  </si>
  <si>
    <t>Кількість  закладів культури на 1 працівника ММЦ</t>
  </si>
  <si>
    <t>Приріст обсягу концертів</t>
  </si>
  <si>
    <t>відсоток відвідувачів концертів від населення міста</t>
  </si>
  <si>
    <t>обсяг видатків</t>
  </si>
  <si>
    <t>середні витрати на проведення одного заходу з енергосбереження</t>
  </si>
  <si>
    <t>темп зростання кількості заходів з енергозбереження порівняно з попереднім роком</t>
  </si>
  <si>
    <t>Динаміка споживання комунальних послуг та енергоносіїв</t>
  </si>
  <si>
    <t>Обсяг річної економії бюджетних коштів на оплату комунальних послуг та енергоносіїв внаслідок реалізації заходів з енергозбереження</t>
  </si>
  <si>
    <t>Кількість культурно – мистецьких  заходів</t>
  </si>
  <si>
    <t>обсяг видатків на проведення ремонтно-реставраційні роботи об'єктів культурної спадщини</t>
  </si>
  <si>
    <t xml:space="preserve">кількість об'єктів культурної спадщини, на яких планується провести ремонтно-реставраційні роботи	</t>
  </si>
  <si>
    <t>середні витрати на один об'єкт культурної спадщини, на яких проведені ремонтно-реставраційні роботи</t>
  </si>
  <si>
    <t>відсоток об'єктів культурної спадщини, на яких проведені ремонтно-реставраційні роботи, до тих, які їх потребують</t>
  </si>
  <si>
    <t>кількість установ (зоопарків) - усього</t>
  </si>
  <si>
    <t>Середнє число окладів – всього</t>
  </si>
  <si>
    <t>середнє число окладів (ставок) керівних працівників</t>
  </si>
  <si>
    <t>середнє число окладів (ставок) спеціалістів</t>
  </si>
  <si>
    <t>середнє число окладів (ставок) обслуговуючого та технічногоперсоналу</t>
  </si>
  <si>
    <t>середнє число окладів (ставок) робітників</t>
  </si>
  <si>
    <t>Витрати на утримання тварин</t>
  </si>
  <si>
    <t>кількість відвідувачів – усього</t>
  </si>
  <si>
    <t>у тому числі:</t>
  </si>
  <si>
    <t>-</t>
  </si>
  <si>
    <t>-  за реалізованими квитками</t>
  </si>
  <si>
    <t>-  безкоштовно</t>
  </si>
  <si>
    <t>плановий обсяг валового доходу – всього</t>
  </si>
  <si>
    <t>у тому числі :</t>
  </si>
  <si>
    <t>обсяг фінансової підтримки зоопаркам за рахунок коштів місцевих бюджетів</t>
  </si>
  <si>
    <t>плановий обсяг доходів-усього</t>
  </si>
  <si>
    <t>із загального обсягу доходів - доходи від реалізації квитків</t>
  </si>
  <si>
    <t>кількість реалізованих квитків</t>
  </si>
  <si>
    <t>Середньорічна кількість відвідувачів</t>
  </si>
  <si>
    <t>середня ціна одного квитка</t>
  </si>
  <si>
    <t>динаміка збільшення чисельності відвідувачів у плановому періоді по відношенню до фактичного показника попереднього періоду</t>
  </si>
  <si>
    <t>відсоток фінансової підтримки за рахунок коштів місцевих бюджетів у обсязі валового доходу</t>
  </si>
  <si>
    <t>обсяг видатків загального фонду</t>
  </si>
  <si>
    <t xml:space="preserve">обсяги видатків				</t>
  </si>
  <si>
    <t>11. Джерела фінансування інвестиційних проектів у розрізі підпрограм (2)</t>
  </si>
  <si>
    <t>Код</t>
  </si>
  <si>
    <t>Найменування джерел надходжень</t>
  </si>
  <si>
    <t>Касові видатки станом на 
1 січня звітного періоду</t>
  </si>
  <si>
    <t>План видатків звітного періоду</t>
  </si>
  <si>
    <t>Прогноз видатків до кінця реалізації інвестиційного проекту (3)</t>
  </si>
  <si>
    <t>Пояснення, що характеризують джерела фінансування</t>
  </si>
  <si>
    <t>УСЬОГО:</t>
  </si>
  <si>
    <t>1 Код функціональної класифікації видатків та кредитування бюджету вказується лише у випадку, коли бюджетна програма не поділяється на підпрограми.</t>
  </si>
  <si>
    <t>2 Пункт 11 заповнюється тільки для затверджених у місцевому бюджеті видатків/надання кредитів на реалізацію інвестиційних проектів (програм).</t>
  </si>
  <si>
    <t>3 Прогноз видатків до кінця реалізації інвестиційного проекту зазначається з розбивкою за роками.</t>
  </si>
  <si>
    <t>Ю.Й. Любаров</t>
  </si>
  <si>
    <t>(підпис)</t>
  </si>
  <si>
    <t>(ініціали та прізвище)</t>
  </si>
  <si>
    <t>Інші заклади та заходи в галузі культури і мистецтва</t>
  </si>
  <si>
    <t>Витрати спеціального фонду на забезпечення інших культурно-освітніх заходів</t>
  </si>
  <si>
    <t>Кількість об'єктів, що планується ремонтувати</t>
  </si>
  <si>
    <t>Питома вага відремонтованих об'єктів у загальній кількості об'єктів, що потребують ремонту</t>
  </si>
  <si>
    <t>Обсяг річної еокномії бюджетних коштів в результаті проведення капітального ремонту</t>
  </si>
  <si>
    <t>кількість об'єктів культурної спадщини, які потребують проведення ремонтно-реставраційних робіт</t>
  </si>
  <si>
    <t>Середні витрати на проведення одного заходу за рахунок спеціального фонду</t>
  </si>
  <si>
    <t>Начальник управління з питань культури та охорони культурної спадщини ММР</t>
  </si>
  <si>
    <t xml:space="preserve">рівень готовності відреставрованих об'єктів </t>
  </si>
  <si>
    <t>Наказ департаменту фінансів Миколаївської міської ради 
12.02.2018 № 22/13</t>
  </si>
  <si>
    <t>Придбання обладнання та предметів довгострокового користування</t>
  </si>
  <si>
    <t>Обсяг витрат на придбання обладнання і предметів довгострокового користування</t>
  </si>
  <si>
    <t>Кількість одиниць придбаного обладнання</t>
  </si>
  <si>
    <t>Середні видатки на придбання одиниці обладнання</t>
  </si>
  <si>
    <t>Директор департаменту фінансів Миколаївської міської ради</t>
  </si>
  <si>
    <t>В.Є. Святелик</t>
  </si>
  <si>
    <t>Міська програма "Громадський бюджет м.Миколаєва" на 2017-2020"</t>
  </si>
  <si>
    <t>обсяг видатків спеціального фонду</t>
  </si>
  <si>
    <t>кількість дошок, що планується встановити за рахунок загального фонду</t>
  </si>
  <si>
    <t>кількість дошок, що планується встановити за рахунок спеціального фонду</t>
  </si>
  <si>
    <t>середній обсяг видатків на  одну дошку за рахунок загального фонду</t>
  </si>
  <si>
    <t>середній обсяг видатків на  одну дошку за рахунок спеціального фонду</t>
  </si>
  <si>
    <t>кошторис установ</t>
  </si>
  <si>
    <t>Середні витрати на проведення одного заходу за рахунок загального фонду</t>
  </si>
  <si>
    <t>Кількість заходів з енергозбереження</t>
  </si>
  <si>
    <t>Середні витрати ремонту одного об'єкта</t>
  </si>
  <si>
    <t>економія коштів на рік, що виникла за результатами впровадження в експлуатацію придбаного обладнання</t>
  </si>
  <si>
    <t>тис. грн</t>
  </si>
  <si>
    <t>обсяг річної економії бюджетних коштів в результаті проведення капітального ремонту</t>
  </si>
  <si>
    <t>Конституція України; Закон України від 28.06.1996 року № 254/96 (із змінами та доповненнями);
Бюджетний кодекс України від 08.07.2010 року № 2456- VI (із змінами та доповненнями);
Закон  України від 07.12.2017 року № 2246/XIX "Про  Державний бюджет  України на 2018 рік";
Закон України  від 14.12.2010 року № 2778 -VI «Про культуру»;
Закон України від 08.06.2000 року № 1805 – ІІІ “Про охорону культурної спадщини”(із змінами та доповненнями); 
Закон України   від 18.03.2004 року N 1626-IV «Про охорону археологічної спадщини» ”(із змінами та доповненнями);
Постанова КМУ   від 26.07.2001 року N 878 «Про затвердження Списку історичних   населених місць України»;
Наказ Міністерства  фінансів України від 27.07.2011 року № 945 «Про затвердження Примірного  переліку результативних показників бюджетних програм для місцевих бюджетів  за видатками, що  не враховуються при визначенні  обсягу між бюджетних трансфертів» (у редакції наказу Міністерства фінансів України від 30.11.2012 року №1260); 
Наказ Міністерства фінансів України від 26.08.2014 року №836 «Про деякі питання запровадження програмно-цільового методу складання та виконання місцевих бюджетів» (зі змінами); Рішення  Миколаївської  міської  ради від 05 квітня 2016 року № 4/8 «Про  затвердження  міської  комплексної  програми  «Культура на 2016-2018 роки» (зі змінами);
Рішення Миколаївської міської ради від 21.12.2016 року № 32/17 «Про міський бюджет міста Миколаєва на 2018 рік». Рішення Виконавчого комітету Миколаївської міської ради від 03.05.2018 №345 "Про перерозподіл видатків на 2018 рік управлінню з питань культури та охорони культурної спадщини Миколаївської міської ради у межах загального обсягу бюджетних призначень;
Протокол засідання постійної комісії міської ради з питань економічної і інвестиційної політики, планування, бюджету, фінансів та соціально-економічного розвитку №85 від 11.05.2018; Рішення ММР від 13.09.2017 № 24/9 "Про затвердження міської програми "Громадський бюджет м.Миколаєва" на 2017-2020" ; Рішення ММР від 07.06.2018 №38/4 "Про внесення змін до рішення міської ради від 21.12.2017  № 32/17 «Про міський бюджет міста Миколаєва на 2018 рік»; Рішення ММР від 20.06.2018 № 39/67 "Про внесення змін до рішення міської ради від 21.12.2017 №32/17 "Про міський бюджет міста Миколаєва на 2018 рік", Рішення ММР від 09.11.2018 № 46/5 "Про внесення змін до рішення міської ради від 21.12.2017 №32/17 "Про міський бюджет міста Миколаєва на 2018 рік"; Рішення виконавчого комітету Миколаївської міської ради № 1184 від 30.11.2018, Протокол засідання постійної комісії міської ради з питань економічної і інвестиційної політики, планування, бюджету, фінансів та соціально-економічного розвитку від 12.12.2018 № 115, рішення Миколаївської міської ради від 20.12.2018 №49/2 «Про внесення змін до рішення міської ради від 21.12.2017  №32/17 «Про міський бюджет міста Миколаєва на 2018 рік».</t>
  </si>
  <si>
    <t>(у редакції наказу управління з питань культури та охорони культурної спадщини Миколаївської міської ради та департаменту фінансів Миколаївської міської ради від  22.12.2018   № 136/181)</t>
  </si>
  <si>
    <t>Обсяг бюджетних призначень/бюджетних асигнувань  - 46285,497 тис.гривень, у тому числі загального фонду -  44150,944 тис.гривень та спеціального фонду - 2134,553 тис.гривень</t>
  </si>
</sst>
</file>

<file path=xl/styles.xml><?xml version="1.0" encoding="utf-8"?>
<styleSheet xmlns="http://schemas.openxmlformats.org/spreadsheetml/2006/main">
  <numFmts count="5">
    <numFmt numFmtId="164" formatCode="0000&quot;    &quot;"/>
    <numFmt numFmtId="165" formatCode="0.000"/>
    <numFmt numFmtId="166" formatCode="#,##0.000"/>
    <numFmt numFmtId="167" formatCode="0&quot;  &quot;"/>
    <numFmt numFmtId="168" formatCode="0000000&quot; &quot;"/>
  </numFmts>
  <fonts count="17">
    <font>
      <sz val="8"/>
      <name val="Arial"/>
      <family val="2"/>
    </font>
    <font>
      <sz val="7"/>
      <name val="Arial"/>
      <family val="2"/>
      <charset val="204"/>
    </font>
    <font>
      <b/>
      <sz val="10"/>
      <name val="Arial"/>
      <family val="2"/>
      <charset val="204"/>
    </font>
    <font>
      <sz val="10"/>
      <name val="Arial"/>
      <family val="2"/>
      <charset val="204"/>
    </font>
    <font>
      <b/>
      <sz val="12"/>
      <name val="Arial"/>
      <family val="2"/>
      <charset val="204"/>
    </font>
    <font>
      <b/>
      <i/>
      <sz val="12"/>
      <name val="Arial"/>
      <family val="2"/>
      <charset val="204"/>
    </font>
    <font>
      <b/>
      <sz val="8"/>
      <name val="Arial"/>
      <family val="2"/>
      <charset val="204"/>
    </font>
    <font>
      <sz val="6"/>
      <name val="Arial"/>
      <family val="2"/>
      <charset val="204"/>
    </font>
    <font>
      <b/>
      <i/>
      <sz val="8"/>
      <name val="Arial"/>
      <family val="2"/>
      <charset val="204"/>
    </font>
    <font>
      <sz val="8"/>
      <name val="Arial"/>
      <family val="2"/>
      <charset val="204"/>
    </font>
    <font>
      <i/>
      <sz val="8"/>
      <name val="Arial"/>
      <family val="2"/>
      <charset val="204"/>
    </font>
    <font>
      <b/>
      <sz val="9"/>
      <name val="Arial"/>
      <family val="2"/>
      <charset val="204"/>
    </font>
    <font>
      <i/>
      <sz val="9"/>
      <name val="Arial"/>
      <family val="2"/>
      <charset val="204"/>
    </font>
    <font>
      <sz val="10"/>
      <name val="Arial"/>
      <family val="2"/>
    </font>
    <font>
      <sz val="8"/>
      <name val="Arial"/>
      <family val="2"/>
      <charset val="204"/>
    </font>
    <font>
      <b/>
      <sz val="8"/>
      <name val="Arial"/>
      <family val="2"/>
      <charset val="204"/>
    </font>
    <font>
      <i/>
      <sz val="9"/>
      <name val="Arial"/>
      <family val="2"/>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3">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213">
    <xf numFmtId="0" fontId="0" fillId="0" borderId="0" xfId="0"/>
    <xf numFmtId="0" fontId="0" fillId="0" borderId="0" xfId="0" applyAlignment="1">
      <alignment horizontal="left"/>
    </xf>
    <xf numFmtId="0" fontId="1" fillId="0" borderId="0" xfId="0" applyNumberFormat="1" applyFont="1" applyAlignment="1">
      <alignment horizontal="right"/>
    </xf>
    <xf numFmtId="0" fontId="2" fillId="0" borderId="0" xfId="0" applyFont="1" applyAlignment="1">
      <alignment horizontal="left"/>
    </xf>
    <xf numFmtId="0" fontId="6" fillId="0" borderId="0" xfId="0" applyFont="1" applyAlignment="1">
      <alignment horizontal="left"/>
    </xf>
    <xf numFmtId="0" fontId="0" fillId="0" borderId="1" xfId="0" applyNumberFormat="1" applyFont="1" applyBorder="1" applyAlignment="1">
      <alignment horizontal="center" vertical="top"/>
    </xf>
    <xf numFmtId="0" fontId="0" fillId="0" borderId="0" xfId="0" applyNumberFormat="1" applyAlignment="1">
      <alignment horizontal="right"/>
    </xf>
    <xf numFmtId="0" fontId="7" fillId="0" borderId="0" xfId="0" applyNumberFormat="1" applyFont="1" applyAlignment="1">
      <alignment horizontal="left" vertical="top"/>
    </xf>
    <xf numFmtId="0" fontId="6" fillId="0" borderId="0" xfId="0" applyNumberFormat="1" applyFont="1" applyAlignment="1">
      <alignment horizontal="left" vertical="top"/>
    </xf>
    <xf numFmtId="0" fontId="0" fillId="0" borderId="0" xfId="0" applyNumberFormat="1" applyAlignment="1">
      <alignment horizontal="left" wrapText="1"/>
    </xf>
    <xf numFmtId="0" fontId="0" fillId="0" borderId="2" xfId="0" applyNumberFormat="1" applyFont="1" applyBorder="1" applyAlignment="1">
      <alignment horizontal="left" wrapText="1"/>
    </xf>
    <xf numFmtId="0" fontId="6" fillId="0" borderId="3" xfId="0" applyFont="1" applyBorder="1" applyAlignment="1">
      <alignment horizontal="left"/>
    </xf>
    <xf numFmtId="0" fontId="8" fillId="0" borderId="4" xfId="0" applyFont="1" applyBorder="1" applyAlignment="1">
      <alignment horizontal="left"/>
    </xf>
    <xf numFmtId="1" fontId="6" fillId="0" borderId="3" xfId="0" applyNumberFormat="1" applyFont="1" applyBorder="1" applyAlignment="1">
      <alignment horizontal="center"/>
    </xf>
    <xf numFmtId="0" fontId="6" fillId="0" borderId="4" xfId="0" applyFont="1" applyBorder="1" applyAlignment="1">
      <alignment horizontal="left"/>
    </xf>
    <xf numFmtId="0" fontId="9" fillId="0" borderId="4" xfId="0" applyFont="1" applyBorder="1" applyAlignment="1">
      <alignment horizontal="left"/>
    </xf>
    <xf numFmtId="0" fontId="6" fillId="0" borderId="4" xfId="0" applyNumberFormat="1" applyFont="1" applyBorder="1" applyAlignment="1">
      <alignment horizontal="right" vertical="center" wrapText="1"/>
    </xf>
    <xf numFmtId="0" fontId="6" fillId="0" borderId="5" xfId="0" applyNumberFormat="1" applyFont="1" applyBorder="1" applyAlignment="1">
      <alignment horizontal="center" vertical="center"/>
    </xf>
    <xf numFmtId="1" fontId="6" fillId="0" borderId="6" xfId="0" applyNumberFormat="1" applyFont="1" applyBorder="1" applyAlignment="1">
      <alignment horizontal="center"/>
    </xf>
    <xf numFmtId="0" fontId="0" fillId="0" borderId="0" xfId="0" applyNumberFormat="1" applyAlignment="1">
      <alignment horizontal="left" vertical="center"/>
    </xf>
    <xf numFmtId="0" fontId="6" fillId="0" borderId="4" xfId="0" applyNumberFormat="1" applyFont="1" applyBorder="1" applyAlignment="1">
      <alignment horizontal="left" vertical="center"/>
    </xf>
    <xf numFmtId="1" fontId="0" fillId="0" borderId="7" xfId="0" applyNumberFormat="1" applyFont="1" applyBorder="1" applyAlignment="1">
      <alignment horizontal="right" vertical="center"/>
    </xf>
    <xf numFmtId="0" fontId="0" fillId="0" borderId="8" xfId="0" applyNumberFormat="1" applyFont="1" applyBorder="1" applyAlignment="1">
      <alignment horizontal="left" vertical="center"/>
    </xf>
    <xf numFmtId="0" fontId="9" fillId="0" borderId="4" xfId="0" applyNumberFormat="1" applyFont="1" applyBorder="1" applyAlignment="1">
      <alignment horizontal="left" vertical="center"/>
    </xf>
    <xf numFmtId="0" fontId="0" fillId="0" borderId="4" xfId="0" applyNumberFormat="1" applyFont="1" applyBorder="1" applyAlignment="1">
      <alignment horizontal="center" vertical="center" wrapText="1"/>
    </xf>
    <xf numFmtId="0" fontId="6" fillId="0" borderId="9" xfId="0" applyNumberFormat="1" applyFont="1" applyBorder="1" applyAlignment="1">
      <alignment horizontal="center" vertical="center" wrapText="1"/>
    </xf>
    <xf numFmtId="0" fontId="6" fillId="0" borderId="9" xfId="0" applyNumberFormat="1" applyFont="1" applyBorder="1" applyAlignment="1">
      <alignment horizontal="center" vertical="center"/>
    </xf>
    <xf numFmtId="0" fontId="8" fillId="0" borderId="0" xfId="0" applyFont="1" applyBorder="1" applyAlignment="1">
      <alignment horizontal="left"/>
    </xf>
    <xf numFmtId="0" fontId="8" fillId="0" borderId="0" xfId="0" applyNumberFormat="1" applyFont="1" applyBorder="1" applyAlignment="1">
      <alignment horizontal="left" wrapText="1"/>
    </xf>
    <xf numFmtId="0" fontId="6" fillId="0" borderId="10" xfId="0" applyNumberFormat="1" applyFont="1" applyBorder="1" applyAlignment="1">
      <alignment horizontal="left" vertical="center"/>
    </xf>
    <xf numFmtId="0" fontId="0" fillId="0" borderId="11" xfId="0" applyNumberFormat="1" applyFont="1" applyBorder="1" applyAlignment="1">
      <alignment horizontal="center" vertical="center" wrapText="1"/>
    </xf>
    <xf numFmtId="0" fontId="11" fillId="0" borderId="10" xfId="0" applyNumberFormat="1" applyFont="1" applyBorder="1" applyAlignment="1">
      <alignment horizontal="left" vertical="center"/>
    </xf>
    <xf numFmtId="0" fontId="8" fillId="0" borderId="4" xfId="0" applyNumberFormat="1" applyFont="1" applyBorder="1" applyAlignment="1">
      <alignment horizontal="left" wrapText="1"/>
    </xf>
    <xf numFmtId="0" fontId="6" fillId="0" borderId="12" xfId="0" applyNumberFormat="1" applyFont="1" applyBorder="1" applyAlignment="1">
      <alignment horizontal="left" vertical="center"/>
    </xf>
    <xf numFmtId="0" fontId="6" fillId="0" borderId="4" xfId="0" applyNumberFormat="1" applyFont="1" applyBorder="1" applyAlignment="1">
      <alignment horizontal="center"/>
    </xf>
    <xf numFmtId="167" fontId="10" fillId="0" borderId="4" xfId="0" applyNumberFormat="1" applyFont="1" applyBorder="1" applyAlignment="1">
      <alignment horizontal="left"/>
    </xf>
    <xf numFmtId="168" fontId="6" fillId="0" borderId="4" xfId="0" applyNumberFormat="1" applyFont="1" applyBorder="1" applyAlignment="1">
      <alignment horizontal="left"/>
    </xf>
    <xf numFmtId="0" fontId="10" fillId="0" borderId="4" xfId="0" applyNumberFormat="1" applyFont="1" applyBorder="1" applyAlignment="1">
      <alignment horizontal="left" vertical="center"/>
    </xf>
    <xf numFmtId="1" fontId="0" fillId="0" borderId="0" xfId="0" applyNumberFormat="1" applyFont="1" applyBorder="1" applyAlignment="1">
      <alignment horizontal="right" vertical="center"/>
    </xf>
    <xf numFmtId="0" fontId="0" fillId="0" borderId="13" xfId="0" applyNumberFormat="1" applyFont="1" applyBorder="1" applyAlignment="1">
      <alignment horizontal="left" vertical="center"/>
    </xf>
    <xf numFmtId="0" fontId="11" fillId="0" borderId="6" xfId="0" applyNumberFormat="1" applyFont="1" applyBorder="1" applyAlignment="1">
      <alignment horizontal="left" vertical="center"/>
    </xf>
    <xf numFmtId="0" fontId="0" fillId="0" borderId="11" xfId="0" applyNumberFormat="1" applyBorder="1" applyAlignment="1">
      <alignment horizontal="center" vertical="center" wrapText="1"/>
    </xf>
    <xf numFmtId="0" fontId="9" fillId="0" borderId="7" xfId="0" applyNumberFormat="1" applyFont="1" applyBorder="1" applyAlignment="1">
      <alignment horizontal="right" vertical="center"/>
    </xf>
    <xf numFmtId="0" fontId="13" fillId="0" borderId="0" xfId="0" applyFont="1" applyAlignment="1">
      <alignment horizontal="left" wrapText="1"/>
    </xf>
    <xf numFmtId="1" fontId="14" fillId="0" borderId="4" xfId="0" applyNumberFormat="1" applyFont="1" applyBorder="1" applyAlignment="1">
      <alignment horizontal="left"/>
    </xf>
    <xf numFmtId="0" fontId="0" fillId="0" borderId="4" xfId="0" applyNumberFormat="1" applyFont="1" applyBorder="1" applyAlignment="1">
      <alignment horizontal="left" vertical="center" wrapText="1"/>
    </xf>
    <xf numFmtId="0" fontId="9" fillId="0" borderId="4" xfId="0" applyFont="1" applyFill="1" applyBorder="1" applyAlignment="1">
      <alignment horizontal="left"/>
    </xf>
    <xf numFmtId="0" fontId="0" fillId="0" borderId="0" xfId="0" applyFill="1"/>
    <xf numFmtId="0" fontId="0" fillId="0" borderId="12" xfId="0" applyNumberFormat="1" applyFont="1" applyBorder="1" applyAlignment="1">
      <alignment horizontal="left" vertical="center"/>
    </xf>
    <xf numFmtId="0" fontId="0" fillId="0" borderId="12" xfId="0" applyBorder="1" applyAlignment="1">
      <alignment horizontal="left"/>
    </xf>
    <xf numFmtId="1" fontId="6" fillId="0" borderId="12" xfId="0" applyNumberFormat="1" applyFont="1" applyBorder="1" applyAlignment="1">
      <alignment horizontal="left" vertical="center"/>
    </xf>
    <xf numFmtId="1" fontId="6" fillId="0" borderId="8" xfId="0" applyNumberFormat="1" applyFont="1" applyBorder="1" applyAlignment="1">
      <alignment horizontal="left" vertical="center"/>
    </xf>
    <xf numFmtId="0" fontId="0" fillId="0" borderId="0" xfId="0" applyAlignment="1">
      <alignment horizontal="right"/>
    </xf>
    <xf numFmtId="1" fontId="9" fillId="0" borderId="7" xfId="0" applyNumberFormat="1" applyFont="1" applyBorder="1" applyAlignment="1">
      <alignment horizontal="right" vertical="center"/>
    </xf>
    <xf numFmtId="1" fontId="9" fillId="0" borderId="8" xfId="0" applyNumberFormat="1" applyFont="1" applyBorder="1" applyAlignment="1">
      <alignment horizontal="left" vertical="center"/>
    </xf>
    <xf numFmtId="1" fontId="9" fillId="0" borderId="4" xfId="0" applyNumberFormat="1" applyFont="1" applyBorder="1" applyAlignment="1">
      <alignment horizontal="left" vertical="center"/>
    </xf>
    <xf numFmtId="1" fontId="9" fillId="0" borderId="7" xfId="0" applyNumberFormat="1" applyFont="1" applyBorder="1" applyAlignment="1">
      <alignment horizontal="left" vertical="center"/>
    </xf>
    <xf numFmtId="0" fontId="0" fillId="0" borderId="12" xfId="0" applyBorder="1" applyAlignment="1">
      <alignment horizontal="right"/>
    </xf>
    <xf numFmtId="1" fontId="9" fillId="0" borderId="4" xfId="0" applyNumberFormat="1" applyFont="1" applyBorder="1" applyAlignment="1">
      <alignment horizontal="center" vertical="center"/>
    </xf>
    <xf numFmtId="1" fontId="9" fillId="0" borderId="7" xfId="0" applyNumberFormat="1" applyFont="1" applyBorder="1" applyAlignment="1">
      <alignment horizontal="left" vertical="center" wrapText="1"/>
    </xf>
    <xf numFmtId="1" fontId="9" fillId="0" borderId="12" xfId="0" applyNumberFormat="1" applyFont="1" applyBorder="1" applyAlignment="1">
      <alignment horizontal="left" vertical="center" wrapText="1"/>
    </xf>
    <xf numFmtId="1" fontId="9" fillId="0" borderId="8" xfId="0" applyNumberFormat="1" applyFont="1" applyBorder="1" applyAlignment="1">
      <alignment horizontal="left" vertical="center" wrapText="1"/>
    </xf>
    <xf numFmtId="165" fontId="9" fillId="0" borderId="7" xfId="0" applyNumberFormat="1" applyFont="1" applyBorder="1" applyAlignment="1">
      <alignment horizontal="right" vertical="center"/>
    </xf>
    <xf numFmtId="165" fontId="9" fillId="0" borderId="8" xfId="0" applyNumberFormat="1" applyFont="1" applyBorder="1" applyAlignment="1">
      <alignment horizontal="right" vertical="center"/>
    </xf>
    <xf numFmtId="0" fontId="9" fillId="0" borderId="7" xfId="0" applyNumberFormat="1" applyFont="1" applyBorder="1" applyAlignment="1">
      <alignment horizontal="left" vertical="center" wrapText="1"/>
    </xf>
    <xf numFmtId="165" fontId="9" fillId="0" borderId="4" xfId="0" applyNumberFormat="1" applyFont="1" applyBorder="1" applyAlignment="1">
      <alignment horizontal="right" vertical="center" wrapText="1"/>
    </xf>
    <xf numFmtId="0" fontId="6" fillId="0" borderId="7" xfId="0" applyNumberFormat="1" applyFont="1" applyBorder="1" applyAlignment="1">
      <alignment horizontal="left" vertical="center"/>
    </xf>
    <xf numFmtId="0" fontId="6" fillId="0" borderId="12" xfId="0" applyNumberFormat="1" applyFont="1" applyBorder="1" applyAlignment="1">
      <alignment horizontal="left" vertical="center"/>
    </xf>
    <xf numFmtId="0" fontId="6" fillId="0" borderId="8" xfId="0" applyNumberFormat="1" applyFont="1" applyBorder="1" applyAlignment="1">
      <alignment horizontal="left" vertical="center"/>
    </xf>
    <xf numFmtId="0" fontId="0" fillId="0" borderId="7" xfId="0" applyNumberFormat="1" applyBorder="1" applyAlignment="1">
      <alignment horizontal="left" vertical="center" wrapText="1"/>
    </xf>
    <xf numFmtId="0" fontId="0" fillId="0" borderId="12" xfId="0" applyNumberFormat="1" applyFont="1" applyBorder="1" applyAlignment="1">
      <alignment horizontal="left" vertical="center" wrapText="1"/>
    </xf>
    <xf numFmtId="0" fontId="0" fillId="0" borderId="8" xfId="0" applyNumberFormat="1" applyFont="1" applyBorder="1" applyAlignment="1">
      <alignment horizontal="left" vertical="center" wrapText="1"/>
    </xf>
    <xf numFmtId="2" fontId="9" fillId="0" borderId="4" xfId="0" applyNumberFormat="1" applyFont="1" applyBorder="1" applyAlignment="1">
      <alignment horizontal="right" vertical="center" wrapText="1"/>
    </xf>
    <xf numFmtId="0" fontId="2" fillId="0" borderId="0" xfId="0" applyNumberFormat="1" applyFont="1" applyAlignment="1">
      <alignment horizontal="left" wrapText="1"/>
    </xf>
    <xf numFmtId="0" fontId="3" fillId="0" borderId="0" xfId="0" applyNumberFormat="1" applyFont="1" applyAlignment="1">
      <alignment horizontal="left" wrapText="1"/>
    </xf>
    <xf numFmtId="0" fontId="4" fillId="0" borderId="0" xfId="0" applyNumberFormat="1" applyFont="1" applyAlignment="1">
      <alignment horizontal="center" wrapText="1"/>
    </xf>
    <xf numFmtId="166" fontId="0" fillId="2" borderId="4" xfId="0" applyNumberFormat="1" applyFont="1" applyFill="1" applyBorder="1" applyAlignment="1">
      <alignment horizontal="right" vertical="center" wrapText="1"/>
    </xf>
    <xf numFmtId="166" fontId="10" fillId="0" borderId="4" xfId="0" applyNumberFormat="1" applyFont="1" applyBorder="1" applyAlignment="1">
      <alignment horizontal="right" vertical="center" wrapText="1"/>
    </xf>
    <xf numFmtId="166" fontId="0" fillId="2" borderId="7" xfId="0" applyNumberFormat="1" applyFont="1" applyFill="1" applyBorder="1" applyAlignment="1">
      <alignment horizontal="right" vertical="center" wrapText="1"/>
    </xf>
    <xf numFmtId="166" fontId="6" fillId="2" borderId="7" xfId="0" applyNumberFormat="1" applyFont="1" applyFill="1" applyBorder="1" applyAlignment="1">
      <alignment horizontal="right" vertical="center" wrapText="1"/>
    </xf>
    <xf numFmtId="166" fontId="6" fillId="2" borderId="4" xfId="0" applyNumberFormat="1" applyFont="1" applyFill="1" applyBorder="1" applyAlignment="1">
      <alignment horizontal="right" vertical="center" wrapText="1"/>
    </xf>
    <xf numFmtId="0" fontId="6" fillId="0" borderId="18" xfId="0" applyNumberFormat="1" applyFont="1" applyBorder="1" applyAlignment="1">
      <alignment horizontal="center" vertical="center" wrapText="1"/>
    </xf>
    <xf numFmtId="0" fontId="6" fillId="0" borderId="20" xfId="0" applyNumberFormat="1" applyFont="1" applyBorder="1" applyAlignment="1">
      <alignment horizontal="center" vertical="center" wrapText="1"/>
    </xf>
    <xf numFmtId="0" fontId="6" fillId="0" borderId="19" xfId="0" applyNumberFormat="1" applyFont="1" applyBorder="1" applyAlignment="1">
      <alignment horizontal="center" vertical="center" wrapText="1"/>
    </xf>
    <xf numFmtId="1" fontId="0" fillId="0" borderId="4" xfId="0" applyNumberFormat="1" applyFont="1" applyBorder="1" applyAlignment="1">
      <alignment horizontal="center" vertical="center" wrapText="1"/>
    </xf>
    <xf numFmtId="0" fontId="0" fillId="0" borderId="7" xfId="0" applyNumberFormat="1" applyFont="1" applyBorder="1" applyAlignment="1">
      <alignment horizontal="left" vertical="center" wrapText="1"/>
    </xf>
    <xf numFmtId="166" fontId="0" fillId="0" borderId="7" xfId="0" applyNumberFormat="1" applyFont="1" applyBorder="1" applyAlignment="1">
      <alignment horizontal="right" vertical="center" wrapText="1"/>
    </xf>
    <xf numFmtId="0" fontId="5" fillId="0" borderId="0" xfId="0" applyNumberFormat="1" applyFont="1" applyAlignment="1">
      <alignment horizontal="center"/>
    </xf>
    <xf numFmtId="0" fontId="13" fillId="0" borderId="0" xfId="0" applyFont="1" applyAlignment="1">
      <alignment horizontal="left" wrapText="1"/>
    </xf>
    <xf numFmtId="0" fontId="6" fillId="0" borderId="2" xfId="0" applyNumberFormat="1" applyFont="1" applyBorder="1" applyAlignment="1">
      <alignment horizontal="left" wrapText="1"/>
    </xf>
    <xf numFmtId="0" fontId="0" fillId="0" borderId="1" xfId="0" applyNumberFormat="1" applyFont="1" applyBorder="1" applyAlignment="1">
      <alignment horizontal="center" vertical="top"/>
    </xf>
    <xf numFmtId="0" fontId="0" fillId="0" borderId="0" xfId="0" applyNumberFormat="1" applyAlignment="1">
      <alignment horizontal="center"/>
    </xf>
    <xf numFmtId="1" fontId="6" fillId="0" borderId="0" xfId="0" applyNumberFormat="1" applyFont="1" applyAlignment="1">
      <alignment horizontal="left" wrapText="1"/>
    </xf>
    <xf numFmtId="1" fontId="6" fillId="0" borderId="7" xfId="0" applyNumberFormat="1" applyFont="1" applyBorder="1" applyAlignment="1">
      <alignment horizontal="left" vertical="center"/>
    </xf>
    <xf numFmtId="1" fontId="6" fillId="0" borderId="12" xfId="0" applyNumberFormat="1" applyFont="1" applyBorder="1" applyAlignment="1">
      <alignment horizontal="left" vertical="center"/>
    </xf>
    <xf numFmtId="1" fontId="6" fillId="0" borderId="8" xfId="0" applyNumberFormat="1" applyFont="1" applyBorder="1" applyAlignment="1">
      <alignment horizontal="left" vertical="center"/>
    </xf>
    <xf numFmtId="0" fontId="0" fillId="0" borderId="40" xfId="0" applyNumberFormat="1" applyBorder="1" applyAlignment="1">
      <alignment horizontal="left" vertical="center" wrapText="1"/>
    </xf>
    <xf numFmtId="0" fontId="0" fillId="0" borderId="41" xfId="0" applyNumberFormat="1" applyBorder="1" applyAlignment="1">
      <alignment horizontal="left" vertical="center" wrapText="1"/>
    </xf>
    <xf numFmtId="0" fontId="0" fillId="0" borderId="42" xfId="0" applyNumberFormat="1" applyBorder="1" applyAlignment="1">
      <alignment horizontal="left" vertical="center" wrapText="1"/>
    </xf>
    <xf numFmtId="0" fontId="9" fillId="0" borderId="34" xfId="0" applyNumberFormat="1" applyFont="1" applyBorder="1" applyAlignment="1">
      <alignment horizontal="left" vertical="center" wrapText="1"/>
    </xf>
    <xf numFmtId="165" fontId="9" fillId="0" borderId="40" xfId="0" applyNumberFormat="1" applyFont="1" applyBorder="1" applyAlignment="1">
      <alignment horizontal="right" vertical="center" wrapText="1"/>
    </xf>
    <xf numFmtId="165" fontId="9" fillId="0" borderId="42" xfId="0" applyNumberFormat="1" applyFont="1" applyBorder="1" applyAlignment="1">
      <alignment horizontal="right" vertical="center" wrapText="1"/>
    </xf>
    <xf numFmtId="165" fontId="14" fillId="0" borderId="4" xfId="0" applyNumberFormat="1" applyFont="1" applyBorder="1" applyAlignment="1">
      <alignment horizontal="right" vertical="center" wrapText="1"/>
    </xf>
    <xf numFmtId="0" fontId="15" fillId="0" borderId="4" xfId="0" applyFont="1" applyBorder="1" applyAlignment="1">
      <alignment horizontal="left"/>
    </xf>
    <xf numFmtId="0" fontId="14" fillId="0" borderId="7" xfId="0" applyNumberFormat="1" applyFont="1" applyBorder="1" applyAlignment="1">
      <alignment horizontal="left" vertical="center" wrapText="1"/>
    </xf>
    <xf numFmtId="1" fontId="15" fillId="0" borderId="4" xfId="0" applyNumberFormat="1" applyFont="1" applyBorder="1" applyAlignment="1">
      <alignment horizontal="right"/>
    </xf>
    <xf numFmtId="0" fontId="15" fillId="0" borderId="4" xfId="0" applyNumberFormat="1" applyFont="1" applyBorder="1" applyAlignment="1">
      <alignment horizontal="left" wrapText="1"/>
    </xf>
    <xf numFmtId="0" fontId="10" fillId="0" borderId="7" xfId="0" applyNumberFormat="1" applyFont="1" applyBorder="1" applyAlignment="1">
      <alignment horizontal="left" vertical="center" wrapText="1"/>
    </xf>
    <xf numFmtId="0" fontId="10" fillId="0" borderId="12" xfId="0" applyNumberFormat="1" applyFont="1" applyBorder="1" applyAlignment="1">
      <alignment horizontal="left" vertical="center" wrapText="1"/>
    </xf>
    <xf numFmtId="0" fontId="10" fillId="0" borderId="8" xfId="0" applyNumberFormat="1" applyFont="1" applyBorder="1" applyAlignment="1">
      <alignment horizontal="left" vertical="center" wrapText="1"/>
    </xf>
    <xf numFmtId="0" fontId="6" fillId="0" borderId="0" xfId="0" applyNumberFormat="1" applyFont="1" applyAlignment="1">
      <alignment horizontal="left" wrapText="1"/>
    </xf>
    <xf numFmtId="0" fontId="6" fillId="0" borderId="0" xfId="0" applyNumberFormat="1" applyFont="1" applyAlignment="1">
      <alignment horizontal="left" vertical="top"/>
    </xf>
    <xf numFmtId="0" fontId="0" fillId="0" borderId="0" xfId="0" applyNumberFormat="1" applyAlignment="1">
      <alignment horizontal="left" wrapText="1"/>
    </xf>
    <xf numFmtId="0" fontId="6" fillId="0" borderId="0" xfId="0" applyFont="1" applyAlignment="1">
      <alignment horizontal="left"/>
    </xf>
    <xf numFmtId="164" fontId="6" fillId="0" borderId="2" xfId="0" applyNumberFormat="1" applyFont="1" applyBorder="1" applyAlignment="1">
      <alignment horizontal="center" wrapText="1"/>
    </xf>
    <xf numFmtId="0" fontId="0" fillId="0" borderId="2" xfId="0" applyNumberFormat="1" applyFont="1" applyBorder="1" applyAlignment="1">
      <alignment horizontal="left" wrapText="1"/>
    </xf>
    <xf numFmtId="0" fontId="6" fillId="0" borderId="25" xfId="0" applyFont="1" applyBorder="1" applyAlignment="1">
      <alignment horizontal="left"/>
    </xf>
    <xf numFmtId="0" fontId="6" fillId="0" borderId="26" xfId="0" applyNumberFormat="1" applyFont="1" applyBorder="1" applyAlignment="1">
      <alignment horizontal="center"/>
    </xf>
    <xf numFmtId="0" fontId="8" fillId="0" borderId="4" xfId="0" applyFont="1" applyBorder="1" applyAlignment="1">
      <alignment horizontal="left"/>
    </xf>
    <xf numFmtId="0" fontId="8" fillId="0" borderId="4" xfId="0" applyNumberFormat="1" applyFont="1" applyBorder="1" applyAlignment="1">
      <alignment horizontal="left" wrapText="1"/>
    </xf>
    <xf numFmtId="0" fontId="6" fillId="0" borderId="36" xfId="0" applyNumberFormat="1" applyFont="1" applyBorder="1" applyAlignment="1">
      <alignment horizontal="center" vertical="center" wrapText="1"/>
    </xf>
    <xf numFmtId="0" fontId="6" fillId="0" borderId="28" xfId="0" applyNumberFormat="1" applyFont="1" applyBorder="1" applyAlignment="1">
      <alignment horizontal="center" vertical="center" wrapText="1"/>
    </xf>
    <xf numFmtId="0" fontId="6" fillId="0" borderId="35" xfId="0" applyNumberFormat="1" applyFont="1" applyBorder="1" applyAlignment="1">
      <alignment horizontal="center" vertical="center" wrapText="1"/>
    </xf>
    <xf numFmtId="0" fontId="6" fillId="0" borderId="30" xfId="0" applyNumberFormat="1" applyFont="1" applyBorder="1" applyAlignment="1">
      <alignment horizontal="center" vertical="center"/>
    </xf>
    <xf numFmtId="0" fontId="6" fillId="0" borderId="23" xfId="0" applyNumberFormat="1" applyFont="1" applyBorder="1" applyAlignment="1">
      <alignment horizontal="center" vertical="center"/>
    </xf>
    <xf numFmtId="0" fontId="6" fillId="0" borderId="30" xfId="0" applyNumberFormat="1" applyFont="1" applyBorder="1" applyAlignment="1">
      <alignment horizontal="center" vertical="center" wrapText="1"/>
    </xf>
    <xf numFmtId="0" fontId="6" fillId="0" borderId="23" xfId="0" applyNumberFormat="1" applyFont="1" applyBorder="1" applyAlignment="1">
      <alignment horizontal="center" vertical="center" wrapText="1"/>
    </xf>
    <xf numFmtId="0" fontId="6" fillId="0" borderId="29" xfId="0" applyNumberFormat="1" applyFont="1" applyBorder="1" applyAlignment="1">
      <alignment horizontal="center" vertical="center" wrapText="1"/>
    </xf>
    <xf numFmtId="0" fontId="6" fillId="0" borderId="4" xfId="0" applyNumberFormat="1" applyFont="1" applyBorder="1" applyAlignment="1">
      <alignment horizontal="center" vertical="center" wrapText="1"/>
    </xf>
    <xf numFmtId="0" fontId="6" fillId="0" borderId="7" xfId="0" applyNumberFormat="1" applyFont="1" applyBorder="1" applyAlignment="1">
      <alignment horizontal="left" vertical="center" wrapText="1"/>
    </xf>
    <xf numFmtId="0" fontId="6" fillId="0" borderId="22" xfId="0" applyNumberFormat="1" applyFont="1" applyBorder="1" applyAlignment="1">
      <alignment horizontal="center" vertical="center"/>
    </xf>
    <xf numFmtId="0" fontId="6" fillId="0" borderId="24" xfId="0" applyNumberFormat="1" applyFont="1" applyBorder="1" applyAlignment="1">
      <alignment horizontal="center" vertical="center"/>
    </xf>
    <xf numFmtId="1" fontId="6" fillId="0" borderId="25" xfId="0" applyNumberFormat="1" applyFont="1" applyBorder="1" applyAlignment="1">
      <alignment horizontal="center"/>
    </xf>
    <xf numFmtId="1" fontId="6" fillId="0" borderId="3" xfId="0" applyNumberFormat="1" applyFont="1" applyBorder="1" applyAlignment="1">
      <alignment horizontal="center"/>
    </xf>
    <xf numFmtId="1" fontId="6" fillId="0" borderId="26" xfId="0" applyNumberFormat="1" applyFont="1" applyBorder="1" applyAlignment="1">
      <alignment horizontal="center"/>
    </xf>
    <xf numFmtId="166" fontId="6" fillId="2" borderId="15" xfId="0" applyNumberFormat="1" applyFont="1" applyFill="1" applyBorder="1" applyAlignment="1">
      <alignment horizontal="right" vertical="center" wrapText="1"/>
    </xf>
    <xf numFmtId="166" fontId="6" fillId="2" borderId="32" xfId="0" applyNumberFormat="1" applyFont="1" applyFill="1" applyBorder="1" applyAlignment="1">
      <alignment horizontal="right" vertical="center" wrapText="1"/>
    </xf>
    <xf numFmtId="165" fontId="0" fillId="2" borderId="7" xfId="0" applyNumberFormat="1" applyFont="1" applyFill="1" applyBorder="1" applyAlignment="1">
      <alignment horizontal="right" vertical="center" wrapText="1"/>
    </xf>
    <xf numFmtId="165" fontId="0" fillId="0" borderId="7" xfId="0" applyNumberFormat="1" applyFont="1" applyFill="1" applyBorder="1" applyAlignment="1">
      <alignment horizontal="right" vertical="center" wrapText="1"/>
    </xf>
    <xf numFmtId="0" fontId="6" fillId="0" borderId="32" xfId="0" applyNumberFormat="1" applyFont="1" applyBorder="1" applyAlignment="1">
      <alignment horizontal="center" vertical="center" wrapText="1"/>
    </xf>
    <xf numFmtId="0" fontId="6" fillId="0" borderId="39" xfId="0" applyNumberFormat="1" applyFont="1" applyBorder="1" applyAlignment="1">
      <alignment horizontal="center" vertical="center"/>
    </xf>
    <xf numFmtId="1" fontId="6" fillId="0" borderId="18" xfId="0" applyNumberFormat="1" applyFont="1" applyBorder="1" applyAlignment="1">
      <alignment horizontal="center" vertical="center" wrapText="1"/>
    </xf>
    <xf numFmtId="1" fontId="6" fillId="0" borderId="20" xfId="0" applyNumberFormat="1" applyFont="1" applyBorder="1" applyAlignment="1">
      <alignment horizontal="center" vertical="center" wrapText="1"/>
    </xf>
    <xf numFmtId="1" fontId="6" fillId="0" borderId="21" xfId="0" applyNumberFormat="1" applyFont="1" applyBorder="1" applyAlignment="1">
      <alignment horizontal="center" vertical="center" wrapText="1"/>
    </xf>
    <xf numFmtId="0" fontId="6" fillId="0" borderId="12" xfId="0" applyNumberFormat="1" applyFont="1" applyBorder="1" applyAlignment="1">
      <alignment horizontal="left" vertical="center" wrapText="1"/>
    </xf>
    <xf numFmtId="0" fontId="6" fillId="0" borderId="8" xfId="0" applyNumberFormat="1" applyFont="1" applyBorder="1" applyAlignment="1">
      <alignment horizontal="left" vertical="center" wrapText="1"/>
    </xf>
    <xf numFmtId="166" fontId="6" fillId="0" borderId="4" xfId="0" applyNumberFormat="1" applyFont="1" applyBorder="1" applyAlignment="1">
      <alignment horizontal="right" vertical="center" wrapText="1"/>
    </xf>
    <xf numFmtId="166" fontId="6" fillId="0" borderId="7" xfId="0" applyNumberFormat="1" applyFont="1" applyBorder="1" applyAlignment="1">
      <alignment horizontal="right" vertical="center" wrapText="1"/>
    </xf>
    <xf numFmtId="166" fontId="8" fillId="0" borderId="4" xfId="0" applyNumberFormat="1" applyFont="1" applyBorder="1" applyAlignment="1">
      <alignment horizontal="right" vertical="center" wrapText="1"/>
    </xf>
    <xf numFmtId="166" fontId="10" fillId="0" borderId="7" xfId="0" applyNumberFormat="1" applyFont="1" applyBorder="1" applyAlignment="1">
      <alignment horizontal="right" vertical="center" wrapText="1"/>
    </xf>
    <xf numFmtId="0" fontId="6" fillId="0" borderId="15" xfId="0" applyNumberFormat="1" applyFont="1" applyBorder="1" applyAlignment="1">
      <alignment horizontal="left" vertical="center" wrapText="1"/>
    </xf>
    <xf numFmtId="0" fontId="6" fillId="0" borderId="16" xfId="0" applyNumberFormat="1" applyFont="1" applyBorder="1" applyAlignment="1">
      <alignment horizontal="left" vertical="center" wrapText="1"/>
    </xf>
    <xf numFmtId="0" fontId="6" fillId="0" borderId="17" xfId="0" applyNumberFormat="1" applyFont="1" applyBorder="1" applyAlignment="1">
      <alignment horizontal="left" vertical="center" wrapText="1"/>
    </xf>
    <xf numFmtId="0" fontId="6" fillId="0" borderId="7" xfId="0" applyNumberFormat="1" applyFont="1" applyBorder="1" applyAlignment="1">
      <alignment horizontal="center" vertical="center" wrapText="1"/>
    </xf>
    <xf numFmtId="0" fontId="6" fillId="0" borderId="12" xfId="0" applyNumberFormat="1" applyFont="1" applyBorder="1" applyAlignment="1">
      <alignment horizontal="center" vertical="center" wrapText="1"/>
    </xf>
    <xf numFmtId="0" fontId="6" fillId="0" borderId="8" xfId="0" applyNumberFormat="1" applyFont="1" applyBorder="1" applyAlignment="1">
      <alignment horizontal="center" vertical="center" wrapText="1"/>
    </xf>
    <xf numFmtId="0" fontId="6" fillId="0" borderId="7" xfId="0" applyNumberFormat="1" applyFont="1" applyBorder="1" applyAlignment="1">
      <alignment horizontal="right" vertical="center" wrapText="1"/>
    </xf>
    <xf numFmtId="0" fontId="6" fillId="0" borderId="12" xfId="0" applyNumberFormat="1" applyFont="1" applyBorder="1" applyAlignment="1">
      <alignment horizontal="right" vertical="center" wrapText="1"/>
    </xf>
    <xf numFmtId="0" fontId="6" fillId="0" borderId="8" xfId="0" applyNumberFormat="1" applyFont="1" applyBorder="1" applyAlignment="1">
      <alignment horizontal="right" vertical="center" wrapText="1"/>
    </xf>
    <xf numFmtId="0" fontId="9" fillId="0" borderId="4" xfId="0" applyNumberFormat="1" applyFont="1" applyFill="1" applyBorder="1" applyAlignment="1">
      <alignment horizontal="left" vertical="center" wrapText="1"/>
    </xf>
    <xf numFmtId="165" fontId="6" fillId="0" borderId="7" xfId="0" applyNumberFormat="1" applyFont="1" applyFill="1" applyBorder="1" applyAlignment="1">
      <alignment horizontal="right" vertical="center" wrapText="1"/>
    </xf>
    <xf numFmtId="165" fontId="6" fillId="0" borderId="8" xfId="0" applyNumberFormat="1" applyFont="1" applyFill="1" applyBorder="1" applyAlignment="1">
      <alignment horizontal="right" vertical="center" wrapText="1"/>
    </xf>
    <xf numFmtId="1" fontId="6" fillId="0" borderId="4" xfId="0" applyNumberFormat="1" applyFont="1" applyBorder="1" applyAlignment="1">
      <alignment horizontal="right" vertical="center"/>
    </xf>
    <xf numFmtId="0" fontId="6" fillId="0" borderId="33" xfId="0" applyNumberFormat="1" applyFont="1" applyBorder="1" applyAlignment="1">
      <alignment horizontal="left" vertical="center" wrapText="1"/>
    </xf>
    <xf numFmtId="0" fontId="6" fillId="0" borderId="2" xfId="0" applyNumberFormat="1" applyFont="1" applyBorder="1" applyAlignment="1">
      <alignment horizontal="left" vertical="center" wrapText="1"/>
    </xf>
    <xf numFmtId="0" fontId="6" fillId="0" borderId="14" xfId="0" applyNumberFormat="1" applyFont="1" applyBorder="1" applyAlignment="1">
      <alignment horizontal="left" vertical="center" wrapText="1"/>
    </xf>
    <xf numFmtId="0" fontId="11" fillId="0" borderId="5" xfId="0" applyNumberFormat="1" applyFont="1" applyBorder="1" applyAlignment="1">
      <alignment horizontal="center" vertical="center" wrapText="1"/>
    </xf>
    <xf numFmtId="0" fontId="11" fillId="0" borderId="31" xfId="0" applyNumberFormat="1" applyFont="1" applyBorder="1" applyAlignment="1">
      <alignment horizontal="center" vertical="center" wrapText="1"/>
    </xf>
    <xf numFmtId="0" fontId="11" fillId="0" borderId="23" xfId="0" applyNumberFormat="1" applyFont="1" applyBorder="1" applyAlignment="1">
      <alignment horizontal="center" vertical="center" wrapText="1"/>
    </xf>
    <xf numFmtId="0" fontId="11" fillId="0" borderId="29" xfId="0" applyNumberFormat="1" applyFont="1" applyBorder="1" applyAlignment="1">
      <alignment horizontal="center" vertical="center" wrapText="1"/>
    </xf>
    <xf numFmtId="0" fontId="11" fillId="0" borderId="35" xfId="0" applyNumberFormat="1" applyFont="1" applyBorder="1" applyAlignment="1">
      <alignment horizontal="center" vertical="center" wrapText="1"/>
    </xf>
    <xf numFmtId="0" fontId="11" fillId="0" borderId="22" xfId="0" applyNumberFormat="1" applyFont="1" applyBorder="1" applyAlignment="1">
      <alignment horizontal="center" vertical="center"/>
    </xf>
    <xf numFmtId="0" fontId="11" fillId="0" borderId="23" xfId="0" applyNumberFormat="1" applyFont="1" applyBorder="1" applyAlignment="1">
      <alignment horizontal="center" vertical="center"/>
    </xf>
    <xf numFmtId="0" fontId="11" fillId="0" borderId="24" xfId="0" applyNumberFormat="1" applyFont="1" applyBorder="1" applyAlignment="1">
      <alignment horizontal="center" vertical="center"/>
    </xf>
    <xf numFmtId="1" fontId="6" fillId="0" borderId="6" xfId="0" applyNumberFormat="1" applyFont="1" applyBorder="1" applyAlignment="1">
      <alignment horizontal="center"/>
    </xf>
    <xf numFmtId="1" fontId="6" fillId="0" borderId="20" xfId="0" applyNumberFormat="1" applyFont="1" applyBorder="1" applyAlignment="1">
      <alignment horizontal="center"/>
    </xf>
    <xf numFmtId="1" fontId="6" fillId="0" borderId="19" xfId="0" applyNumberFormat="1" applyFont="1" applyBorder="1" applyAlignment="1">
      <alignment horizontal="center"/>
    </xf>
    <xf numFmtId="0" fontId="11" fillId="0" borderId="36" xfId="0" applyNumberFormat="1" applyFont="1" applyBorder="1" applyAlignment="1">
      <alignment horizontal="center" vertical="center" wrapText="1"/>
    </xf>
    <xf numFmtId="0" fontId="11" fillId="0" borderId="28" xfId="0" applyNumberFormat="1" applyFont="1" applyBorder="1" applyAlignment="1">
      <alignment horizontal="center" vertical="center" wrapText="1"/>
    </xf>
    <xf numFmtId="0" fontId="6" fillId="0" borderId="5" xfId="0" applyNumberFormat="1" applyFont="1" applyBorder="1" applyAlignment="1">
      <alignment horizontal="center" vertical="center"/>
    </xf>
    <xf numFmtId="0" fontId="6" fillId="0" borderId="31" xfId="0" applyNumberFormat="1" applyFont="1" applyBorder="1" applyAlignment="1">
      <alignment horizontal="center" vertical="center"/>
    </xf>
    <xf numFmtId="0" fontId="11" fillId="0" borderId="30" xfId="0" applyNumberFormat="1" applyFont="1" applyBorder="1" applyAlignment="1">
      <alignment horizontal="center" vertical="center" wrapText="1"/>
    </xf>
    <xf numFmtId="0" fontId="11" fillId="0" borderId="37" xfId="0" applyNumberFormat="1" applyFont="1" applyBorder="1" applyAlignment="1">
      <alignment horizontal="center" vertical="center" wrapText="1"/>
    </xf>
    <xf numFmtId="0" fontId="11" fillId="0" borderId="38" xfId="0" applyNumberFormat="1" applyFont="1" applyBorder="1" applyAlignment="1">
      <alignment horizontal="center" vertical="center" wrapText="1"/>
    </xf>
    <xf numFmtId="1" fontId="11" fillId="0" borderId="2" xfId="0" applyNumberFormat="1" applyFont="1" applyBorder="1" applyAlignment="1">
      <alignment horizontal="center"/>
    </xf>
    <xf numFmtId="1" fontId="11" fillId="0" borderId="14" xfId="0" applyNumberFormat="1" applyFont="1" applyBorder="1" applyAlignment="1">
      <alignment horizontal="center"/>
    </xf>
    <xf numFmtId="1" fontId="11" fillId="0" borderId="15" xfId="0" applyNumberFormat="1" applyFont="1" applyBorder="1" applyAlignment="1">
      <alignment horizontal="center"/>
    </xf>
    <xf numFmtId="1" fontId="11" fillId="0" borderId="16" xfId="0" applyNumberFormat="1" applyFont="1" applyBorder="1" applyAlignment="1">
      <alignment horizontal="center"/>
    </xf>
    <xf numFmtId="1" fontId="11" fillId="0" borderId="17" xfId="0" applyNumberFormat="1" applyFont="1" applyBorder="1" applyAlignment="1">
      <alignment horizontal="center"/>
    </xf>
    <xf numFmtId="0" fontId="9" fillId="0" borderId="4" xfId="0" applyNumberFormat="1" applyFont="1" applyBorder="1" applyAlignment="1">
      <alignment horizontal="right" vertical="center" wrapText="1"/>
    </xf>
    <xf numFmtId="165" fontId="9" fillId="0" borderId="11" xfId="0" applyNumberFormat="1" applyFont="1" applyBorder="1" applyAlignment="1">
      <alignment horizontal="right" vertical="center" wrapText="1"/>
    </xf>
    <xf numFmtId="1" fontId="6" fillId="0" borderId="10" xfId="0" applyNumberFormat="1" applyFont="1" applyBorder="1" applyAlignment="1">
      <alignment horizontal="right" vertical="center"/>
    </xf>
    <xf numFmtId="1" fontId="11" fillId="0" borderId="18" xfId="0" applyNumberFormat="1" applyFont="1" applyBorder="1" applyAlignment="1">
      <alignment horizontal="center" vertical="center"/>
    </xf>
    <xf numFmtId="1" fontId="11" fillId="0" borderId="19" xfId="0" applyNumberFormat="1" applyFont="1" applyBorder="1" applyAlignment="1">
      <alignment horizontal="center" vertical="center"/>
    </xf>
    <xf numFmtId="0" fontId="11" fillId="0" borderId="18" xfId="0" applyNumberFormat="1" applyFont="1" applyBorder="1" applyAlignment="1">
      <alignment horizontal="center" vertical="center" wrapText="1"/>
    </xf>
    <xf numFmtId="0" fontId="11" fillId="0" borderId="20" xfId="0" applyNumberFormat="1" applyFont="1" applyBorder="1" applyAlignment="1">
      <alignment horizontal="center" vertical="center" wrapText="1"/>
    </xf>
    <xf numFmtId="0" fontId="11" fillId="0" borderId="21" xfId="0" applyNumberFormat="1" applyFont="1" applyBorder="1" applyAlignment="1">
      <alignment horizontal="center" vertical="center" wrapText="1"/>
    </xf>
    <xf numFmtId="165" fontId="14" fillId="3" borderId="4" xfId="0" applyNumberFormat="1" applyFont="1" applyFill="1" applyBorder="1" applyAlignment="1">
      <alignment horizontal="right" vertical="center" wrapText="1"/>
    </xf>
    <xf numFmtId="0" fontId="12" fillId="0" borderId="0" xfId="0" applyNumberFormat="1" applyFont="1" applyAlignment="1">
      <alignment horizontal="left" wrapText="1"/>
    </xf>
    <xf numFmtId="0" fontId="12" fillId="0" borderId="0" xfId="0" applyNumberFormat="1" applyFont="1" applyAlignment="1">
      <alignment horizontal="center"/>
    </xf>
    <xf numFmtId="0" fontId="16" fillId="0" borderId="0" xfId="0" applyNumberFormat="1" applyFont="1" applyAlignment="1">
      <alignment horizontal="left" vertical="top" wrapText="1"/>
    </xf>
    <xf numFmtId="0" fontId="16" fillId="0" borderId="2" xfId="0" applyNumberFormat="1" applyFont="1" applyBorder="1" applyAlignment="1">
      <alignment horizontal="center"/>
    </xf>
    <xf numFmtId="0" fontId="6" fillId="0" borderId="22" xfId="0" applyNumberFormat="1" applyFont="1" applyBorder="1" applyAlignment="1">
      <alignment horizontal="center" vertical="center" wrapText="1"/>
    </xf>
    <xf numFmtId="0" fontId="6" fillId="0" borderId="24" xfId="0" applyNumberFormat="1" applyFont="1" applyBorder="1" applyAlignment="1">
      <alignment horizontal="center" vertical="center" wrapText="1"/>
    </xf>
    <xf numFmtId="0" fontId="6" fillId="0" borderId="4" xfId="0" applyNumberFormat="1" applyFont="1" applyBorder="1" applyAlignment="1">
      <alignment horizontal="right" vertical="center" wrapText="1"/>
    </xf>
    <xf numFmtId="0" fontId="6" fillId="0" borderId="4" xfId="0" applyNumberFormat="1" applyFont="1" applyBorder="1" applyAlignment="1">
      <alignment horizontal="left" vertical="center" wrapText="1"/>
    </xf>
    <xf numFmtId="0" fontId="6" fillId="0" borderId="27" xfId="0" applyNumberFormat="1" applyFont="1" applyBorder="1" applyAlignment="1">
      <alignment horizontal="center" vertical="center" wrapText="1"/>
    </xf>
    <xf numFmtId="0" fontId="6" fillId="0" borderId="5" xfId="0" applyNumberFormat="1" applyFont="1" applyBorder="1" applyAlignment="1">
      <alignment horizontal="center" vertical="center" wrapText="1"/>
    </xf>
    <xf numFmtId="0" fontId="6" fillId="0" borderId="31" xfId="0" applyNumberFormat="1" applyFont="1" applyBorder="1" applyAlignment="1">
      <alignment horizontal="center" vertical="center" wrapText="1"/>
    </xf>
    <xf numFmtId="0" fontId="6" fillId="0" borderId="15" xfId="0" applyNumberFormat="1" applyFont="1" applyBorder="1" applyAlignment="1">
      <alignment horizontal="center" vertical="center" wrapText="1"/>
    </xf>
    <xf numFmtId="0" fontId="6" fillId="0" borderId="16" xfId="0" applyNumberFormat="1" applyFont="1" applyBorder="1" applyAlignment="1">
      <alignment horizontal="center" vertical="center" wrapText="1"/>
    </xf>
    <xf numFmtId="0" fontId="6" fillId="0" borderId="17" xfId="0" applyNumberFormat="1" applyFont="1" applyBorder="1" applyAlignment="1">
      <alignment horizontal="center" vertical="center" wrapText="1"/>
    </xf>
    <xf numFmtId="0" fontId="6" fillId="0" borderId="32" xfId="0" applyNumberFormat="1" applyFont="1" applyBorder="1" applyAlignment="1">
      <alignment horizontal="center" vertic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ummaryRight="0"/>
    <pageSetUpPr autoPageBreaks="0" fitToPage="1"/>
  </sheetPr>
  <dimension ref="A1:Q252"/>
  <sheetViews>
    <sheetView tabSelected="1" topLeftCell="A55" workbookViewId="0">
      <selection activeCell="B29" sqref="B29"/>
    </sheetView>
  </sheetViews>
  <sheetFormatPr defaultColWidth="10.6640625" defaultRowHeight="11.25"/>
  <cols>
    <col min="1" max="1" width="3.5" style="1" customWidth="1"/>
    <col min="2" max="2" width="5.5" style="1" customWidth="1"/>
    <col min="3" max="17" width="11.33203125" style="1" customWidth="1"/>
  </cols>
  <sheetData>
    <row r="1" spans="1:17" s="1" customFormat="1" ht="11.25" customHeight="1">
      <c r="Q1" s="2" t="s">
        <v>0</v>
      </c>
    </row>
    <row r="2" spans="1:17" s="1" customFormat="1" ht="12.75" customHeight="1">
      <c r="Q2" s="2" t="s">
        <v>1</v>
      </c>
    </row>
    <row r="3" spans="1:17" s="1" customFormat="1" ht="12.75" customHeight="1"/>
    <row r="4" spans="1:17" s="1" customFormat="1" ht="12.75" customHeight="1">
      <c r="M4" s="3" t="s">
        <v>2</v>
      </c>
    </row>
    <row r="6" spans="1:17" ht="12.75" customHeight="1">
      <c r="A6"/>
      <c r="B6"/>
      <c r="C6"/>
      <c r="D6"/>
      <c r="E6"/>
      <c r="F6"/>
      <c r="G6"/>
      <c r="H6"/>
      <c r="I6"/>
      <c r="J6"/>
      <c r="K6"/>
      <c r="L6"/>
      <c r="M6" s="73" t="s">
        <v>3</v>
      </c>
      <c r="N6" s="73"/>
      <c r="O6" s="73"/>
      <c r="P6" s="73"/>
      <c r="Q6" s="73"/>
    </row>
    <row r="7" spans="1:17" ht="24.75" customHeight="1">
      <c r="A7"/>
      <c r="B7"/>
      <c r="C7"/>
      <c r="D7"/>
      <c r="E7"/>
      <c r="F7"/>
      <c r="G7"/>
      <c r="H7"/>
      <c r="I7"/>
      <c r="J7"/>
      <c r="K7"/>
      <c r="L7"/>
      <c r="M7" s="74" t="s">
        <v>4</v>
      </c>
      <c r="N7" s="74"/>
      <c r="O7" s="74"/>
      <c r="P7" s="74"/>
      <c r="Q7" s="74"/>
    </row>
    <row r="9" spans="1:17" ht="12.75" customHeight="1">
      <c r="A9"/>
      <c r="B9"/>
      <c r="C9"/>
      <c r="D9"/>
      <c r="E9"/>
      <c r="F9"/>
      <c r="G9"/>
      <c r="H9"/>
      <c r="I9"/>
      <c r="J9"/>
      <c r="K9"/>
      <c r="L9"/>
      <c r="M9" s="73" t="s">
        <v>5</v>
      </c>
      <c r="N9" s="73"/>
      <c r="O9" s="73"/>
      <c r="P9" s="73"/>
      <c r="Q9" s="73"/>
    </row>
    <row r="10" spans="1:17" ht="36.75" customHeight="1">
      <c r="A10"/>
      <c r="B10"/>
      <c r="C10"/>
      <c r="D10"/>
      <c r="E10"/>
      <c r="F10"/>
      <c r="G10"/>
      <c r="H10"/>
      <c r="I10"/>
      <c r="J10"/>
      <c r="K10"/>
      <c r="L10"/>
      <c r="M10" s="74" t="s">
        <v>167</v>
      </c>
      <c r="N10" s="74"/>
      <c r="O10" s="74"/>
      <c r="P10" s="74"/>
      <c r="Q10" s="74"/>
    </row>
    <row r="12" spans="1:17" ht="51.75" customHeight="1">
      <c r="M12" s="88" t="s">
        <v>188</v>
      </c>
      <c r="N12" s="88"/>
      <c r="O12" s="88"/>
      <c r="P12" s="88"/>
      <c r="Q12" s="88"/>
    </row>
    <row r="13" spans="1:17" ht="12.75">
      <c r="M13" s="43"/>
      <c r="N13" s="43"/>
      <c r="O13" s="43"/>
      <c r="P13" s="43"/>
      <c r="Q13" s="43"/>
    </row>
    <row r="14" spans="1:17" ht="15.75" customHeight="1">
      <c r="A14" s="75" t="s">
        <v>6</v>
      </c>
      <c r="B14" s="75"/>
      <c r="C14" s="75"/>
      <c r="D14" s="75"/>
      <c r="E14" s="75"/>
      <c r="F14" s="75"/>
      <c r="G14" s="75"/>
      <c r="H14" s="75"/>
      <c r="I14" s="75"/>
      <c r="J14" s="75"/>
      <c r="K14" s="75"/>
      <c r="L14" s="75"/>
      <c r="M14" s="75"/>
      <c r="N14" s="75"/>
      <c r="O14" s="75"/>
      <c r="P14" s="75"/>
      <c r="Q14" s="75"/>
    </row>
    <row r="15" spans="1:17" ht="15.75" customHeight="1">
      <c r="A15" s="87" t="s">
        <v>7</v>
      </c>
      <c r="B15" s="87"/>
      <c r="C15" s="87"/>
      <c r="D15" s="87"/>
      <c r="E15" s="87"/>
      <c r="F15" s="87"/>
      <c r="G15" s="87"/>
      <c r="H15" s="87"/>
      <c r="I15" s="87"/>
      <c r="J15" s="87"/>
      <c r="K15" s="87"/>
      <c r="L15" s="87"/>
      <c r="M15" s="87"/>
      <c r="N15" s="87"/>
      <c r="O15" s="87"/>
      <c r="P15" s="87"/>
      <c r="Q15" s="87"/>
    </row>
    <row r="19" spans="1:17" ht="11.25" customHeight="1">
      <c r="A19" s="4" t="s">
        <v>8</v>
      </c>
      <c r="B19" s="92">
        <v>1000000</v>
      </c>
      <c r="C19" s="92"/>
      <c r="D19"/>
      <c r="E19" s="89" t="s">
        <v>9</v>
      </c>
      <c r="F19" s="89"/>
      <c r="G19" s="89"/>
      <c r="H19" s="89"/>
      <c r="I19" s="89"/>
      <c r="J19" s="89"/>
      <c r="K19" s="89"/>
      <c r="L19" s="89"/>
      <c r="M19" s="89"/>
      <c r="N19" s="89"/>
      <c r="O19" s="89"/>
      <c r="P19" s="89"/>
      <c r="Q19" s="89"/>
    </row>
    <row r="20" spans="1:17" ht="11.25" customHeight="1">
      <c r="A20"/>
      <c r="B20" s="90" t="s">
        <v>10</v>
      </c>
      <c r="C20" s="90"/>
      <c r="D20"/>
      <c r="E20" s="91" t="s">
        <v>11</v>
      </c>
      <c r="F20" s="91"/>
      <c r="G20" s="91"/>
      <c r="H20" s="91"/>
      <c r="I20" s="91"/>
      <c r="J20" s="91"/>
      <c r="K20" s="91"/>
      <c r="L20" s="91"/>
      <c r="M20" s="91"/>
      <c r="N20" s="91"/>
      <c r="O20" s="91"/>
      <c r="P20" s="91"/>
      <c r="Q20" s="91"/>
    </row>
    <row r="22" spans="1:17" ht="11.25" customHeight="1">
      <c r="A22" s="4" t="s">
        <v>12</v>
      </c>
      <c r="B22" s="92">
        <v>1010000</v>
      </c>
      <c r="C22" s="92"/>
      <c r="D22"/>
      <c r="E22" s="89" t="s">
        <v>9</v>
      </c>
      <c r="F22" s="89"/>
      <c r="G22" s="89"/>
      <c r="H22" s="89"/>
      <c r="I22" s="89"/>
      <c r="J22" s="89"/>
      <c r="K22" s="89"/>
      <c r="L22" s="89"/>
      <c r="M22" s="89"/>
      <c r="N22" s="89"/>
      <c r="O22" s="89"/>
      <c r="P22" s="89"/>
      <c r="Q22" s="89"/>
    </row>
    <row r="23" spans="1:17" ht="11.25" customHeight="1">
      <c r="A23"/>
      <c r="B23" s="90" t="s">
        <v>10</v>
      </c>
      <c r="C23" s="90"/>
      <c r="D23"/>
      <c r="E23" s="91" t="s">
        <v>13</v>
      </c>
      <c r="F23" s="91"/>
      <c r="G23" s="91"/>
      <c r="H23" s="91"/>
      <c r="I23" s="91"/>
      <c r="J23" s="91"/>
      <c r="K23" s="91"/>
      <c r="L23" s="91"/>
      <c r="M23" s="91"/>
      <c r="N23" s="91"/>
      <c r="O23" s="91"/>
      <c r="P23" s="91"/>
      <c r="Q23" s="91"/>
    </row>
    <row r="25" spans="1:17" ht="11.25" customHeight="1">
      <c r="A25" s="4" t="s">
        <v>14</v>
      </c>
      <c r="B25" s="110">
        <v>1014080</v>
      </c>
      <c r="C25" s="110"/>
      <c r="D25"/>
      <c r="E25" s="114"/>
      <c r="F25" s="114"/>
      <c r="G25"/>
      <c r="H25" s="89" t="s">
        <v>158</v>
      </c>
      <c r="I25" s="89"/>
      <c r="J25" s="89"/>
      <c r="K25" s="89"/>
      <c r="L25" s="89"/>
      <c r="M25" s="89"/>
      <c r="N25" s="89"/>
      <c r="O25" s="89"/>
      <c r="P25" s="89"/>
      <c r="Q25" s="89"/>
    </row>
    <row r="26" spans="1:17" ht="11.25" customHeight="1">
      <c r="A26"/>
      <c r="B26" s="90" t="s">
        <v>10</v>
      </c>
      <c r="C26" s="90"/>
      <c r="D26"/>
      <c r="E26" s="6" t="s">
        <v>17</v>
      </c>
      <c r="F26" s="7" t="s">
        <v>18</v>
      </c>
      <c r="G26"/>
      <c r="H26" s="91" t="s">
        <v>19</v>
      </c>
      <c r="I26" s="91"/>
      <c r="J26" s="91"/>
      <c r="K26" s="91"/>
      <c r="L26" s="91"/>
      <c r="M26" s="91"/>
      <c r="N26" s="91"/>
      <c r="O26" s="91"/>
      <c r="P26" s="91"/>
      <c r="Q26" s="91"/>
    </row>
    <row r="28" spans="1:17" ht="11.25" customHeight="1">
      <c r="A28" s="4" t="s">
        <v>20</v>
      </c>
      <c r="B28" s="110" t="s">
        <v>189</v>
      </c>
      <c r="C28" s="110"/>
      <c r="D28" s="110"/>
      <c r="E28" s="110"/>
      <c r="F28" s="110"/>
      <c r="G28" s="110"/>
      <c r="H28" s="110"/>
      <c r="I28" s="110"/>
      <c r="J28" s="110"/>
      <c r="K28" s="110"/>
      <c r="L28" s="110"/>
      <c r="M28" s="110"/>
      <c r="N28" s="110"/>
      <c r="O28" s="110"/>
      <c r="P28" s="110"/>
      <c r="Q28" s="110"/>
    </row>
    <row r="30" spans="1:17" ht="11.25" customHeight="1">
      <c r="A30" s="8" t="s">
        <v>21</v>
      </c>
      <c r="B30" s="111" t="s">
        <v>22</v>
      </c>
      <c r="C30" s="111"/>
      <c r="D30" s="111"/>
      <c r="E30" s="111"/>
      <c r="F30" s="111"/>
      <c r="G30" s="111"/>
      <c r="H30" s="111"/>
      <c r="I30" s="111"/>
      <c r="J30" s="111"/>
      <c r="K30" s="111"/>
      <c r="L30" s="111"/>
      <c r="M30" s="111"/>
      <c r="N30" s="111"/>
      <c r="O30" s="111"/>
      <c r="P30" s="111"/>
      <c r="Q30" s="111"/>
    </row>
    <row r="32" spans="1:17" ht="224.25" customHeight="1">
      <c r="A32"/>
      <c r="B32" s="112" t="s">
        <v>187</v>
      </c>
      <c r="C32" s="112"/>
      <c r="D32" s="112"/>
      <c r="E32" s="112"/>
      <c r="F32" s="112"/>
      <c r="G32" s="112"/>
      <c r="H32" s="112"/>
      <c r="I32" s="112"/>
      <c r="J32" s="112"/>
      <c r="K32" s="112"/>
      <c r="L32" s="112"/>
      <c r="M32" s="112"/>
      <c r="N32" s="112"/>
      <c r="O32" s="112"/>
      <c r="P32" s="112"/>
      <c r="Q32" s="112"/>
    </row>
    <row r="34" spans="1:17" ht="11.25" customHeight="1">
      <c r="A34" s="4" t="s">
        <v>23</v>
      </c>
      <c r="B34" s="113" t="s">
        <v>24</v>
      </c>
      <c r="C34" s="113"/>
      <c r="D34" s="113"/>
      <c r="E34" s="113"/>
      <c r="F34" s="113"/>
      <c r="G34" s="113"/>
      <c r="H34" s="113"/>
      <c r="I34" s="113"/>
      <c r="J34" s="113"/>
      <c r="K34" s="113"/>
      <c r="L34" s="113"/>
      <c r="M34" s="113"/>
      <c r="N34" s="113"/>
      <c r="O34" s="113"/>
      <c r="P34" s="113"/>
      <c r="Q34" s="113"/>
    </row>
    <row r="35" spans="1:17" ht="11.25" customHeight="1">
      <c r="A35" s="10"/>
      <c r="B35" s="115" t="s">
        <v>25</v>
      </c>
      <c r="C35" s="115"/>
      <c r="D35" s="115"/>
      <c r="E35" s="115"/>
      <c r="F35" s="115"/>
      <c r="G35" s="115"/>
      <c r="H35" s="115"/>
      <c r="I35" s="115"/>
      <c r="J35" s="115"/>
      <c r="K35" s="115"/>
      <c r="L35" s="115"/>
      <c r="M35" s="115"/>
      <c r="N35" s="115"/>
      <c r="O35" s="115"/>
      <c r="P35" s="115"/>
      <c r="Q35" s="115"/>
    </row>
    <row r="36" spans="1:17" ht="11.25" customHeight="1" thickBot="1">
      <c r="A36" s="4" t="s">
        <v>26</v>
      </c>
      <c r="B36" s="4" t="s">
        <v>27</v>
      </c>
      <c r="C36"/>
      <c r="D36"/>
      <c r="E36"/>
      <c r="F36"/>
      <c r="G36"/>
      <c r="H36"/>
      <c r="I36"/>
      <c r="J36"/>
      <c r="K36"/>
      <c r="L36"/>
      <c r="M36"/>
      <c r="N36"/>
      <c r="O36"/>
      <c r="P36"/>
      <c r="Q36"/>
    </row>
    <row r="37" spans="1:17" ht="11.25" customHeight="1">
      <c r="A37" s="116" t="s">
        <v>28</v>
      </c>
      <c r="B37" s="116"/>
      <c r="C37" s="11" t="s">
        <v>29</v>
      </c>
      <c r="D37" s="11" t="s">
        <v>30</v>
      </c>
      <c r="E37" s="117" t="s">
        <v>31</v>
      </c>
      <c r="F37" s="117"/>
      <c r="G37" s="117"/>
      <c r="H37" s="117"/>
      <c r="I37" s="117"/>
      <c r="J37" s="117"/>
      <c r="K37" s="117"/>
      <c r="L37" s="117"/>
      <c r="M37" s="117"/>
      <c r="N37" s="117"/>
      <c r="O37" s="117"/>
      <c r="P37" s="117"/>
      <c r="Q37" s="117"/>
    </row>
    <row r="38" spans="1:17" ht="11.25" customHeight="1">
      <c r="A38" s="118">
        <v>1</v>
      </c>
      <c r="B38" s="118"/>
      <c r="C38" s="12" t="s">
        <v>15</v>
      </c>
      <c r="D38" s="12" t="s">
        <v>34</v>
      </c>
      <c r="E38" s="119" t="s">
        <v>16</v>
      </c>
      <c r="F38" s="119"/>
      <c r="G38" s="119"/>
      <c r="H38" s="119"/>
      <c r="I38" s="119"/>
      <c r="J38" s="119"/>
      <c r="K38" s="119"/>
      <c r="L38" s="119"/>
      <c r="M38" s="119"/>
      <c r="N38" s="119"/>
      <c r="O38" s="119"/>
      <c r="P38" s="119"/>
      <c r="Q38" s="119"/>
    </row>
    <row r="39" spans="1:17" ht="11.25" hidden="1" customHeight="1">
      <c r="A39" s="12"/>
      <c r="B39" s="12"/>
      <c r="C39" s="12"/>
      <c r="D39" s="12"/>
      <c r="E39" s="32"/>
      <c r="F39" s="32"/>
      <c r="G39" s="32"/>
      <c r="H39" s="32"/>
      <c r="I39" s="32"/>
      <c r="J39" s="32"/>
      <c r="K39" s="32"/>
      <c r="L39" s="32"/>
      <c r="M39" s="32"/>
      <c r="N39" s="32"/>
      <c r="O39" s="32"/>
      <c r="P39" s="32"/>
      <c r="Q39" s="32"/>
    </row>
    <row r="40" spans="1:17" ht="11.25" customHeight="1">
      <c r="A40" s="118">
        <v>2</v>
      </c>
      <c r="B40" s="118"/>
      <c r="C40" s="12" t="s">
        <v>32</v>
      </c>
      <c r="D40" s="12" t="s">
        <v>34</v>
      </c>
      <c r="E40" s="119" t="s">
        <v>33</v>
      </c>
      <c r="F40" s="119"/>
      <c r="G40" s="119"/>
      <c r="H40" s="119"/>
      <c r="I40" s="119"/>
      <c r="J40" s="119"/>
      <c r="K40" s="119"/>
      <c r="L40" s="119"/>
      <c r="M40" s="119"/>
      <c r="N40" s="119"/>
      <c r="O40" s="119"/>
      <c r="P40" s="119"/>
      <c r="Q40" s="119"/>
    </row>
    <row r="41" spans="1:17" ht="11.25" customHeight="1">
      <c r="A41" s="27"/>
      <c r="B41" s="27"/>
      <c r="C41" s="27"/>
      <c r="D41" s="27"/>
      <c r="E41" s="28"/>
      <c r="F41" s="28"/>
      <c r="G41" s="28"/>
      <c r="H41" s="28"/>
      <c r="I41" s="28"/>
      <c r="J41" s="28"/>
      <c r="K41" s="28"/>
      <c r="L41" s="28"/>
      <c r="M41" s="28"/>
      <c r="N41" s="28"/>
      <c r="O41" s="28"/>
      <c r="P41" s="28"/>
      <c r="Q41" s="28"/>
    </row>
    <row r="42" spans="1:17" ht="11.25" customHeight="1" thickBot="1">
      <c r="A42" s="4" t="s">
        <v>35</v>
      </c>
      <c r="B42"/>
      <c r="C42"/>
      <c r="D42"/>
      <c r="E42"/>
      <c r="F42"/>
      <c r="G42"/>
      <c r="H42"/>
      <c r="I42"/>
      <c r="J42"/>
      <c r="K42"/>
      <c r="L42"/>
      <c r="M42"/>
      <c r="N42"/>
      <c r="O42"/>
      <c r="P42"/>
      <c r="Q42" s="4" t="s">
        <v>36</v>
      </c>
    </row>
    <row r="43" spans="1:17" ht="11.25" customHeight="1">
      <c r="A43" s="120" t="s">
        <v>28</v>
      </c>
      <c r="B43" s="120"/>
      <c r="C43" s="123" t="s">
        <v>29</v>
      </c>
      <c r="D43" s="125" t="s">
        <v>37</v>
      </c>
      <c r="E43" s="125"/>
      <c r="F43" s="125"/>
      <c r="G43" s="125"/>
      <c r="H43" s="125"/>
      <c r="I43" s="125"/>
      <c r="J43" s="125"/>
      <c r="K43" s="125" t="s">
        <v>38</v>
      </c>
      <c r="L43" s="125"/>
      <c r="M43" s="125" t="s">
        <v>39</v>
      </c>
      <c r="N43" s="125"/>
      <c r="O43" s="130" t="s">
        <v>40</v>
      </c>
      <c r="P43" s="130"/>
      <c r="Q43"/>
    </row>
    <row r="44" spans="1:17" ht="11.25" customHeight="1" thickBot="1">
      <c r="A44" s="121"/>
      <c r="B44" s="122"/>
      <c r="C44" s="124"/>
      <c r="D44" s="126"/>
      <c r="E44" s="127"/>
      <c r="F44" s="127"/>
      <c r="G44" s="127"/>
      <c r="H44" s="127"/>
      <c r="I44" s="127"/>
      <c r="J44" s="127"/>
      <c r="K44" s="126"/>
      <c r="L44" s="127"/>
      <c r="M44" s="126"/>
      <c r="N44" s="127"/>
      <c r="O44" s="124"/>
      <c r="P44" s="131"/>
      <c r="Q44"/>
    </row>
    <row r="45" spans="1:17" ht="11.25" customHeight="1" thickBot="1">
      <c r="A45" s="132">
        <v>1</v>
      </c>
      <c r="B45" s="132"/>
      <c r="C45" s="13">
        <v>2</v>
      </c>
      <c r="D45" s="133">
        <v>4</v>
      </c>
      <c r="E45" s="133"/>
      <c r="F45" s="133"/>
      <c r="G45" s="133"/>
      <c r="H45" s="133"/>
      <c r="I45" s="133"/>
      <c r="J45" s="133"/>
      <c r="K45" s="133">
        <v>5</v>
      </c>
      <c r="L45" s="133"/>
      <c r="M45" s="133">
        <v>6</v>
      </c>
      <c r="N45" s="133"/>
      <c r="O45" s="134">
        <v>7</v>
      </c>
      <c r="P45" s="134"/>
      <c r="Q45"/>
    </row>
    <row r="46" spans="1:17" ht="11.25" customHeight="1">
      <c r="A46" s="128"/>
      <c r="B46" s="128"/>
      <c r="C46" s="14" t="s">
        <v>15</v>
      </c>
      <c r="D46" s="129" t="s">
        <v>16</v>
      </c>
      <c r="E46" s="129"/>
      <c r="F46" s="129"/>
      <c r="G46" s="129"/>
      <c r="H46" s="129"/>
      <c r="I46" s="129"/>
      <c r="J46" s="129"/>
      <c r="K46" s="79">
        <f>SUM(K47:L54)</f>
        <v>40610.964</v>
      </c>
      <c r="L46" s="79"/>
      <c r="M46" s="79">
        <f>SUM(M47:N54)</f>
        <v>484.38800000000003</v>
      </c>
      <c r="N46" s="79"/>
      <c r="O46" s="135">
        <f>SUM(O47:P54)</f>
        <v>41095.351999999999</v>
      </c>
      <c r="P46" s="136"/>
      <c r="Q46"/>
    </row>
    <row r="47" spans="1:17" ht="41.25" customHeight="1">
      <c r="A47" s="84">
        <v>1</v>
      </c>
      <c r="B47" s="84"/>
      <c r="C47" s="15" t="s">
        <v>15</v>
      </c>
      <c r="D47" s="85" t="s">
        <v>44</v>
      </c>
      <c r="E47" s="85"/>
      <c r="F47" s="85"/>
      <c r="G47" s="85"/>
      <c r="H47" s="85"/>
      <c r="I47" s="85"/>
      <c r="J47" s="85"/>
      <c r="K47" s="137">
        <f>524.118-59.545+0.6</f>
        <v>465.17300000000006</v>
      </c>
      <c r="L47" s="137"/>
      <c r="M47" s="78">
        <f>32</f>
        <v>32</v>
      </c>
      <c r="N47" s="78"/>
      <c r="O47" s="76">
        <f t="shared" ref="O47:O54" si="0">K47+M47</f>
        <v>497.17300000000006</v>
      </c>
      <c r="P47" s="76"/>
      <c r="Q47"/>
    </row>
    <row r="48" spans="1:17" ht="71.25" customHeight="1">
      <c r="A48" s="84">
        <v>2</v>
      </c>
      <c r="B48" s="84"/>
      <c r="C48" s="15" t="s">
        <v>15</v>
      </c>
      <c r="D48" s="85" t="s">
        <v>45</v>
      </c>
      <c r="E48" s="85"/>
      <c r="F48" s="85"/>
      <c r="G48" s="85"/>
      <c r="H48" s="85"/>
      <c r="I48" s="85"/>
      <c r="J48" s="85"/>
      <c r="K48" s="137">
        <f>1550.34+0.771</f>
        <v>1551.1109999999999</v>
      </c>
      <c r="L48" s="137"/>
      <c r="M48" s="78">
        <f>18</f>
        <v>18</v>
      </c>
      <c r="N48" s="78"/>
      <c r="O48" s="76">
        <f t="shared" si="0"/>
        <v>1569.1109999999999</v>
      </c>
      <c r="P48" s="76"/>
      <c r="Q48"/>
    </row>
    <row r="49" spans="1:17" ht="35.25" customHeight="1">
      <c r="A49" s="84">
        <v>3</v>
      </c>
      <c r="B49" s="84"/>
      <c r="C49" s="15" t="s">
        <v>15</v>
      </c>
      <c r="D49" s="85" t="s">
        <v>46</v>
      </c>
      <c r="E49" s="85"/>
      <c r="F49" s="85"/>
      <c r="G49" s="85"/>
      <c r="H49" s="85"/>
      <c r="I49" s="85"/>
      <c r="J49" s="85"/>
      <c r="K49" s="137">
        <f>2966.581-50+1925.2+1579.522-289.263-473-4.7-191.98-54.195</f>
        <v>5408.1650000000009</v>
      </c>
      <c r="L49" s="137"/>
      <c r="M49" s="78">
        <f>220+2+50</f>
        <v>272</v>
      </c>
      <c r="N49" s="78"/>
      <c r="O49" s="76">
        <f t="shared" si="0"/>
        <v>5680.1650000000009</v>
      </c>
      <c r="P49" s="76"/>
      <c r="Q49"/>
    </row>
    <row r="50" spans="1:17" ht="34.5" customHeight="1">
      <c r="A50" s="84">
        <v>4</v>
      </c>
      <c r="B50" s="84"/>
      <c r="C50" s="15" t="s">
        <v>15</v>
      </c>
      <c r="D50" s="85" t="s">
        <v>47</v>
      </c>
      <c r="E50" s="85"/>
      <c r="F50" s="85"/>
      <c r="G50" s="85"/>
      <c r="H50" s="85"/>
      <c r="I50" s="85"/>
      <c r="J50" s="85"/>
      <c r="K50" s="138">
        <f>1624.756-2.424+500-28.863+14.795+0.772</f>
        <v>2109.0360000000005</v>
      </c>
      <c r="L50" s="138"/>
      <c r="M50" s="78">
        <f>30</f>
        <v>30</v>
      </c>
      <c r="N50" s="78"/>
      <c r="O50" s="76">
        <f t="shared" si="0"/>
        <v>2139.0360000000005</v>
      </c>
      <c r="P50" s="76"/>
      <c r="Q50"/>
    </row>
    <row r="51" spans="1:17" ht="11.25" customHeight="1">
      <c r="A51" s="84">
        <v>5</v>
      </c>
      <c r="B51" s="84"/>
      <c r="C51" s="15" t="s">
        <v>15</v>
      </c>
      <c r="D51" s="85" t="s">
        <v>48</v>
      </c>
      <c r="E51" s="85"/>
      <c r="F51" s="85"/>
      <c r="G51" s="85"/>
      <c r="H51" s="85"/>
      <c r="I51" s="85"/>
      <c r="J51" s="85"/>
      <c r="K51" s="137">
        <f>31307.282+4.773+25-312</f>
        <v>31025.055</v>
      </c>
      <c r="L51" s="137"/>
      <c r="M51" s="78"/>
      <c r="N51" s="78"/>
      <c r="O51" s="76">
        <f t="shared" si="0"/>
        <v>31025.055</v>
      </c>
      <c r="P51" s="76"/>
      <c r="Q51"/>
    </row>
    <row r="52" spans="1:17" ht="11.25" customHeight="1">
      <c r="A52" s="84">
        <v>6</v>
      </c>
      <c r="B52" s="84"/>
      <c r="C52" s="15" t="s">
        <v>15</v>
      </c>
      <c r="D52" s="85" t="s">
        <v>49</v>
      </c>
      <c r="E52" s="85"/>
      <c r="F52" s="85"/>
      <c r="G52" s="85"/>
      <c r="H52" s="85"/>
      <c r="I52" s="85"/>
      <c r="J52" s="85"/>
      <c r="K52" s="137">
        <v>52.423999999999999</v>
      </c>
      <c r="L52" s="137"/>
      <c r="M52" s="78"/>
      <c r="N52" s="78"/>
      <c r="O52" s="76">
        <f t="shared" si="0"/>
        <v>52.423999999999999</v>
      </c>
      <c r="P52" s="76"/>
      <c r="Q52"/>
    </row>
    <row r="53" spans="1:17" ht="11.25" customHeight="1">
      <c r="A53" s="84">
        <v>7</v>
      </c>
      <c r="B53" s="84"/>
      <c r="C53" s="44">
        <v>2414200</v>
      </c>
      <c r="D53" s="85" t="s">
        <v>168</v>
      </c>
      <c r="E53" s="85"/>
      <c r="F53" s="85"/>
      <c r="G53" s="85"/>
      <c r="H53" s="85"/>
      <c r="I53" s="85"/>
      <c r="J53" s="85"/>
      <c r="K53" s="86"/>
      <c r="L53" s="86"/>
      <c r="M53" s="86"/>
      <c r="N53" s="86"/>
      <c r="O53" s="76">
        <f t="shared" si="0"/>
        <v>0</v>
      </c>
      <c r="P53" s="76"/>
      <c r="Q53"/>
    </row>
    <row r="54" spans="1:17" ht="11.25" customHeight="1">
      <c r="A54" s="84">
        <v>8</v>
      </c>
      <c r="B54" s="84"/>
      <c r="C54" s="15" t="s">
        <v>15</v>
      </c>
      <c r="D54" s="85" t="s">
        <v>50</v>
      </c>
      <c r="E54" s="85"/>
      <c r="F54" s="85"/>
      <c r="G54" s="85"/>
      <c r="H54" s="85"/>
      <c r="I54" s="85"/>
      <c r="J54" s="85"/>
      <c r="K54" s="78"/>
      <c r="L54" s="78"/>
      <c r="M54" s="78">
        <f>1850-750-967.612</f>
        <v>132.38800000000003</v>
      </c>
      <c r="N54" s="78"/>
      <c r="O54" s="76">
        <f t="shared" si="0"/>
        <v>132.38800000000003</v>
      </c>
      <c r="P54" s="76"/>
      <c r="Q54"/>
    </row>
    <row r="55" spans="1:17" ht="11.25" customHeight="1">
      <c r="A55" s="128"/>
      <c r="B55" s="128"/>
      <c r="C55" s="14" t="s">
        <v>32</v>
      </c>
      <c r="D55" s="129" t="s">
        <v>33</v>
      </c>
      <c r="E55" s="129"/>
      <c r="F55" s="129"/>
      <c r="G55" s="129"/>
      <c r="H55" s="129"/>
      <c r="I55" s="129"/>
      <c r="J55" s="129"/>
      <c r="K55" s="79">
        <f>K56+K57+K59+K58</f>
        <v>3539.98</v>
      </c>
      <c r="L55" s="79"/>
      <c r="M55" s="79">
        <f>M56+M57+M59+M58</f>
        <v>1650.165</v>
      </c>
      <c r="N55" s="79"/>
      <c r="O55" s="79">
        <f>O56+O57+O59+O58</f>
        <v>5190.1450000000004</v>
      </c>
      <c r="P55" s="80"/>
      <c r="Q55"/>
    </row>
    <row r="56" spans="1:17" ht="37.5" customHeight="1">
      <c r="A56" s="84">
        <v>1</v>
      </c>
      <c r="B56" s="84"/>
      <c r="C56" s="15" t="s">
        <v>32</v>
      </c>
      <c r="D56" s="85" t="s">
        <v>41</v>
      </c>
      <c r="E56" s="85"/>
      <c r="F56" s="85"/>
      <c r="G56" s="85"/>
      <c r="H56" s="85"/>
      <c r="I56" s="85"/>
      <c r="J56" s="85"/>
      <c r="K56" s="137">
        <f>2000-99+474+50+200+300-60.02</f>
        <v>2864.98</v>
      </c>
      <c r="L56" s="137"/>
      <c r="M56" s="78"/>
      <c r="N56" s="78"/>
      <c r="O56" s="76">
        <f>K56+M56</f>
        <v>2864.98</v>
      </c>
      <c r="P56" s="76"/>
      <c r="Q56"/>
    </row>
    <row r="57" spans="1:17" ht="11.25" customHeight="1">
      <c r="A57" s="84">
        <v>2</v>
      </c>
      <c r="B57" s="84"/>
      <c r="C57" s="15" t="s">
        <v>32</v>
      </c>
      <c r="D57" s="85" t="s">
        <v>42</v>
      </c>
      <c r="E57" s="85"/>
      <c r="F57" s="85"/>
      <c r="G57" s="85"/>
      <c r="H57" s="85"/>
      <c r="I57" s="85"/>
      <c r="J57" s="85"/>
      <c r="K57" s="78">
        <v>600</v>
      </c>
      <c r="L57" s="78"/>
      <c r="M57" s="78"/>
      <c r="N57" s="78"/>
      <c r="O57" s="76">
        <f>K57+M57</f>
        <v>600</v>
      </c>
      <c r="P57" s="76"/>
      <c r="Q57"/>
    </row>
    <row r="58" spans="1:17" ht="11.25" customHeight="1">
      <c r="A58" s="84">
        <v>3</v>
      </c>
      <c r="B58" s="84"/>
      <c r="C58" s="15">
        <v>1014082</v>
      </c>
      <c r="D58" s="85" t="s">
        <v>168</v>
      </c>
      <c r="E58" s="85"/>
      <c r="F58" s="85"/>
      <c r="G58" s="85"/>
      <c r="H58" s="85"/>
      <c r="I58" s="85"/>
      <c r="J58" s="85"/>
      <c r="K58" s="86"/>
      <c r="L58" s="86"/>
      <c r="M58" s="78">
        <f>1200+300-49.835</f>
        <v>1450.165</v>
      </c>
      <c r="N58" s="78"/>
      <c r="O58" s="76">
        <f>K58+M58</f>
        <v>1450.165</v>
      </c>
      <c r="P58" s="76"/>
      <c r="Q58"/>
    </row>
    <row r="59" spans="1:17" ht="11.25" customHeight="1">
      <c r="A59" s="84">
        <v>4</v>
      </c>
      <c r="B59" s="84"/>
      <c r="C59" s="15" t="s">
        <v>32</v>
      </c>
      <c r="D59" s="85" t="s">
        <v>43</v>
      </c>
      <c r="E59" s="85"/>
      <c r="F59" s="85"/>
      <c r="G59" s="85"/>
      <c r="H59" s="85"/>
      <c r="I59" s="85"/>
      <c r="J59" s="85"/>
      <c r="K59" s="78">
        <f>100-25</f>
        <v>75</v>
      </c>
      <c r="L59" s="78"/>
      <c r="M59" s="78">
        <v>200</v>
      </c>
      <c r="N59" s="78"/>
      <c r="O59" s="76">
        <f>K59+M59</f>
        <v>275</v>
      </c>
      <c r="P59" s="76"/>
      <c r="Q59"/>
    </row>
    <row r="60" spans="1:17" s="1" customFormat="1" ht="11.25" customHeight="1">
      <c r="A60" s="153" t="s">
        <v>51</v>
      </c>
      <c r="B60" s="154"/>
      <c r="C60" s="154"/>
      <c r="D60" s="154"/>
      <c r="E60" s="154"/>
      <c r="F60" s="154"/>
      <c r="G60" s="154"/>
      <c r="H60" s="154"/>
      <c r="I60" s="154"/>
      <c r="J60" s="155"/>
      <c r="K60" s="79">
        <f>K46+K55</f>
        <v>44150.944000000003</v>
      </c>
      <c r="L60" s="79"/>
      <c r="M60" s="79">
        <f>M46+M55</f>
        <v>2134.5529999999999</v>
      </c>
      <c r="N60" s="79"/>
      <c r="O60" s="79">
        <f>O46+O55</f>
        <v>46285.497000000003</v>
      </c>
      <c r="P60" s="80"/>
    </row>
    <row r="62" spans="1:17" ht="11.25" customHeight="1" thickBot="1">
      <c r="A62" s="4" t="s">
        <v>52</v>
      </c>
      <c r="B62"/>
      <c r="C62"/>
      <c r="D62"/>
      <c r="E62"/>
      <c r="F62"/>
      <c r="G62"/>
      <c r="H62"/>
      <c r="I62"/>
      <c r="J62"/>
      <c r="K62"/>
      <c r="L62"/>
      <c r="M62"/>
      <c r="N62"/>
      <c r="O62"/>
      <c r="P62"/>
      <c r="Q62" s="4" t="s">
        <v>36</v>
      </c>
    </row>
    <row r="63" spans="1:17" ht="21.75" customHeight="1" thickBot="1">
      <c r="A63" s="81" t="s">
        <v>53</v>
      </c>
      <c r="B63" s="82"/>
      <c r="C63" s="82"/>
      <c r="D63" s="82"/>
      <c r="E63" s="82"/>
      <c r="F63" s="82"/>
      <c r="G63" s="82"/>
      <c r="H63" s="82"/>
      <c r="I63" s="82"/>
      <c r="J63" s="83"/>
      <c r="K63" s="17" t="s">
        <v>29</v>
      </c>
      <c r="L63" s="139" t="s">
        <v>38</v>
      </c>
      <c r="M63" s="139"/>
      <c r="N63" s="139" t="s">
        <v>39</v>
      </c>
      <c r="O63" s="139"/>
      <c r="P63" s="140" t="s">
        <v>40</v>
      </c>
      <c r="Q63" s="140"/>
    </row>
    <row r="64" spans="1:17" ht="11.25" customHeight="1" thickBot="1">
      <c r="A64" s="141">
        <v>1</v>
      </c>
      <c r="B64" s="142"/>
      <c r="C64" s="142"/>
      <c r="D64" s="142"/>
      <c r="E64" s="142"/>
      <c r="F64" s="142"/>
      <c r="G64" s="142"/>
      <c r="H64" s="142"/>
      <c r="I64" s="142"/>
      <c r="J64" s="143"/>
      <c r="K64" s="13">
        <v>2</v>
      </c>
      <c r="L64" s="133">
        <v>3</v>
      </c>
      <c r="M64" s="133"/>
      <c r="N64" s="133">
        <v>4</v>
      </c>
      <c r="O64" s="133"/>
      <c r="P64" s="134">
        <v>5</v>
      </c>
      <c r="Q64" s="134"/>
    </row>
    <row r="65" spans="1:17" ht="11.25" customHeight="1">
      <c r="A65" s="150" t="s">
        <v>54</v>
      </c>
      <c r="B65" s="151"/>
      <c r="C65" s="151"/>
      <c r="D65" s="151"/>
      <c r="E65" s="151"/>
      <c r="F65" s="151"/>
      <c r="G65" s="151"/>
      <c r="H65" s="151"/>
      <c r="I65" s="151"/>
      <c r="J65" s="152"/>
      <c r="K65" s="34" t="s">
        <v>55</v>
      </c>
      <c r="L65" s="146">
        <f>L66</f>
        <v>675</v>
      </c>
      <c r="M65" s="146"/>
      <c r="N65" s="147">
        <v>200</v>
      </c>
      <c r="O65" s="147"/>
      <c r="P65" s="146">
        <f>L65+N65</f>
        <v>875</v>
      </c>
      <c r="Q65" s="146"/>
    </row>
    <row r="66" spans="1:17" ht="11.25" customHeight="1">
      <c r="A66" s="107" t="s">
        <v>33</v>
      </c>
      <c r="B66" s="108"/>
      <c r="C66" s="108"/>
      <c r="D66" s="108"/>
      <c r="E66" s="108"/>
      <c r="F66" s="108"/>
      <c r="G66" s="108"/>
      <c r="H66" s="108"/>
      <c r="I66" s="108"/>
      <c r="J66" s="109"/>
      <c r="K66" s="35">
        <v>1014082</v>
      </c>
      <c r="L66" s="77">
        <f>700-25</f>
        <v>675</v>
      </c>
      <c r="M66" s="77"/>
      <c r="N66" s="149">
        <v>200</v>
      </c>
      <c r="O66" s="149"/>
      <c r="P66" s="77">
        <f t="shared" ref="P66:P71" si="1">L66+N66</f>
        <v>875</v>
      </c>
      <c r="Q66" s="77"/>
    </row>
    <row r="67" spans="1:17" ht="11.25" customHeight="1">
      <c r="A67" s="129" t="s">
        <v>56</v>
      </c>
      <c r="B67" s="144"/>
      <c r="C67" s="144"/>
      <c r="D67" s="144"/>
      <c r="E67" s="144"/>
      <c r="F67" s="144"/>
      <c r="G67" s="144"/>
      <c r="H67" s="144"/>
      <c r="I67" s="144"/>
      <c r="J67" s="145"/>
      <c r="K67" s="36"/>
      <c r="L67" s="146">
        <f>L68+L69</f>
        <v>11056.186000000002</v>
      </c>
      <c r="M67" s="146"/>
      <c r="N67" s="147">
        <f>N68+N69</f>
        <v>1632.3879999999999</v>
      </c>
      <c r="O67" s="147"/>
      <c r="P67" s="148">
        <f t="shared" si="1"/>
        <v>12688.574000000001</v>
      </c>
      <c r="Q67" s="148"/>
    </row>
    <row r="68" spans="1:17" ht="11.25" customHeight="1">
      <c r="A68" s="107" t="s">
        <v>16</v>
      </c>
      <c r="B68" s="108"/>
      <c r="C68" s="108"/>
      <c r="D68" s="108"/>
      <c r="E68" s="108"/>
      <c r="F68" s="108"/>
      <c r="G68" s="108"/>
      <c r="H68" s="108"/>
      <c r="I68" s="108"/>
      <c r="J68" s="109"/>
      <c r="K68" s="37" t="s">
        <v>15</v>
      </c>
      <c r="L68" s="77">
        <f>8860.887+0.772-473-4.7-191.98-289.263+288.49</f>
        <v>8191.206000000001</v>
      </c>
      <c r="M68" s="77"/>
      <c r="N68" s="149">
        <f>M53+M54</f>
        <v>132.38800000000003</v>
      </c>
      <c r="O68" s="149"/>
      <c r="P68" s="77">
        <f t="shared" si="1"/>
        <v>8323.594000000001</v>
      </c>
      <c r="Q68" s="77"/>
    </row>
    <row r="69" spans="1:17" ht="11.25" customHeight="1">
      <c r="A69" s="107" t="s">
        <v>33</v>
      </c>
      <c r="B69" s="108"/>
      <c r="C69" s="108"/>
      <c r="D69" s="108"/>
      <c r="E69" s="108"/>
      <c r="F69" s="108"/>
      <c r="G69" s="108"/>
      <c r="H69" s="108"/>
      <c r="I69" s="108"/>
      <c r="J69" s="109"/>
      <c r="K69" s="37">
        <v>1014082</v>
      </c>
      <c r="L69" s="78">
        <f>K56</f>
        <v>2864.98</v>
      </c>
      <c r="M69" s="78"/>
      <c r="N69" s="78">
        <f>1200+300</f>
        <v>1500</v>
      </c>
      <c r="O69" s="78"/>
      <c r="P69" s="77">
        <f t="shared" si="1"/>
        <v>4364.9799999999996</v>
      </c>
      <c r="Q69" s="77"/>
    </row>
    <row r="70" spans="1:17" s="47" customFormat="1" ht="11.25" customHeight="1">
      <c r="A70" s="159" t="s">
        <v>174</v>
      </c>
      <c r="B70" s="159"/>
      <c r="C70" s="159"/>
      <c r="D70" s="159"/>
      <c r="E70" s="159"/>
      <c r="F70" s="159"/>
      <c r="G70" s="159"/>
      <c r="H70" s="159"/>
      <c r="I70" s="159"/>
      <c r="J70" s="159"/>
      <c r="K70" s="46"/>
      <c r="L70" s="160">
        <v>209.29499999999999</v>
      </c>
      <c r="M70" s="161"/>
      <c r="N70" s="160"/>
      <c r="O70" s="161"/>
      <c r="P70" s="148">
        <f t="shared" si="1"/>
        <v>209.29499999999999</v>
      </c>
      <c r="Q70" s="148"/>
    </row>
    <row r="71" spans="1:17" ht="11.25" customHeight="1">
      <c r="A71" s="107" t="s">
        <v>16</v>
      </c>
      <c r="B71" s="108"/>
      <c r="C71" s="108"/>
      <c r="D71" s="108"/>
      <c r="E71" s="108"/>
      <c r="F71" s="108"/>
      <c r="G71" s="108"/>
      <c r="H71" s="108"/>
      <c r="I71" s="108"/>
      <c r="J71" s="109"/>
      <c r="K71" s="37" t="s">
        <v>15</v>
      </c>
      <c r="L71" s="77">
        <v>209.29499999999999</v>
      </c>
      <c r="M71" s="77"/>
      <c r="N71" s="149"/>
      <c r="O71" s="149"/>
      <c r="P71" s="77">
        <f t="shared" si="1"/>
        <v>209.29499999999999</v>
      </c>
      <c r="Q71" s="77"/>
    </row>
    <row r="72" spans="1:17" ht="11.25" customHeight="1">
      <c r="A72" s="156" t="s">
        <v>51</v>
      </c>
      <c r="B72" s="157"/>
      <c r="C72" s="157"/>
      <c r="D72" s="157"/>
      <c r="E72" s="157"/>
      <c r="F72" s="157"/>
      <c r="G72" s="157"/>
      <c r="H72" s="157"/>
      <c r="I72" s="157"/>
      <c r="J72" s="157"/>
      <c r="K72" s="158"/>
      <c r="L72" s="146">
        <f>L65+L67+L70</f>
        <v>11940.481000000002</v>
      </c>
      <c r="M72" s="146"/>
      <c r="N72" s="146">
        <f>N65+N67+N70</f>
        <v>1832.3879999999999</v>
      </c>
      <c r="O72" s="146"/>
      <c r="P72" s="146">
        <f>P65+P67+P70</f>
        <v>13772.869000000001</v>
      </c>
      <c r="Q72" s="146"/>
    </row>
    <row r="74" spans="1:17" ht="11.25" customHeight="1" thickBot="1">
      <c r="A74" s="4" t="s">
        <v>57</v>
      </c>
      <c r="B74"/>
      <c r="C74"/>
      <c r="D74"/>
      <c r="E74"/>
      <c r="F74"/>
      <c r="G74"/>
      <c r="H74"/>
      <c r="I74"/>
      <c r="J74"/>
      <c r="K74"/>
      <c r="L74"/>
      <c r="M74"/>
      <c r="N74"/>
      <c r="O74"/>
      <c r="P74"/>
      <c r="Q74"/>
    </row>
    <row r="75" spans="1:17" ht="11.85" customHeight="1">
      <c r="A75" s="177" t="s">
        <v>28</v>
      </c>
      <c r="B75" s="177"/>
      <c r="C75" s="179" t="s">
        <v>29</v>
      </c>
      <c r="D75" s="181" t="s">
        <v>58</v>
      </c>
      <c r="E75" s="182"/>
      <c r="F75" s="182"/>
      <c r="G75" s="182"/>
      <c r="H75" s="182"/>
      <c r="I75" s="182"/>
      <c r="J75" s="182"/>
      <c r="K75" s="183"/>
      <c r="L75" s="166" t="s">
        <v>59</v>
      </c>
      <c r="M75" s="166" t="s">
        <v>60</v>
      </c>
      <c r="N75" s="166"/>
      <c r="O75" s="166"/>
      <c r="P75" s="171" t="s">
        <v>61</v>
      </c>
      <c r="Q75" s="171"/>
    </row>
    <row r="76" spans="1:17" ht="11.45" customHeight="1" thickBot="1">
      <c r="A76" s="178"/>
      <c r="B76" s="170"/>
      <c r="C76" s="180"/>
      <c r="D76" s="168"/>
      <c r="E76" s="169"/>
      <c r="F76" s="169"/>
      <c r="G76" s="169"/>
      <c r="H76" s="169"/>
      <c r="I76" s="169"/>
      <c r="J76" s="169"/>
      <c r="K76" s="170"/>
      <c r="L76" s="167"/>
      <c r="M76" s="168"/>
      <c r="N76" s="169"/>
      <c r="O76" s="170"/>
      <c r="P76" s="172"/>
      <c r="Q76" s="173"/>
    </row>
    <row r="77" spans="1:17" ht="11.25" customHeight="1" thickBot="1">
      <c r="A77" s="132">
        <v>1</v>
      </c>
      <c r="B77" s="132"/>
      <c r="C77" s="13">
        <v>2</v>
      </c>
      <c r="D77" s="174">
        <v>3</v>
      </c>
      <c r="E77" s="175"/>
      <c r="F77" s="175"/>
      <c r="G77" s="175"/>
      <c r="H77" s="175"/>
      <c r="I77" s="175"/>
      <c r="J77" s="175"/>
      <c r="K77" s="176"/>
      <c r="L77" s="13">
        <v>4</v>
      </c>
      <c r="M77" s="174">
        <v>5</v>
      </c>
      <c r="N77" s="174"/>
      <c r="O77" s="174"/>
      <c r="P77" s="134">
        <v>6</v>
      </c>
      <c r="Q77" s="134"/>
    </row>
    <row r="78" spans="1:17" ht="11.25" customHeight="1">
      <c r="A78" s="184">
        <v>1</v>
      </c>
      <c r="B78" s="185"/>
      <c r="C78" s="31" t="s">
        <v>15</v>
      </c>
      <c r="D78" s="186" t="s">
        <v>16</v>
      </c>
      <c r="E78" s="187"/>
      <c r="F78" s="187"/>
      <c r="G78" s="187"/>
      <c r="H78" s="187"/>
      <c r="I78" s="187"/>
      <c r="J78" s="187"/>
      <c r="K78" s="187"/>
      <c r="L78" s="187"/>
      <c r="M78" s="187"/>
      <c r="N78" s="187"/>
      <c r="O78" s="187"/>
      <c r="P78" s="187"/>
      <c r="Q78" s="188"/>
    </row>
    <row r="79" spans="1:17" s="19" customFormat="1" ht="21.75" customHeight="1">
      <c r="A79" s="162">
        <v>1</v>
      </c>
      <c r="B79" s="162"/>
      <c r="C79" s="20"/>
      <c r="D79" s="163" t="s">
        <v>44</v>
      </c>
      <c r="E79" s="164"/>
      <c r="F79" s="164"/>
      <c r="G79" s="164"/>
      <c r="H79" s="164"/>
      <c r="I79" s="164"/>
      <c r="J79" s="164"/>
      <c r="K79" s="164"/>
      <c r="L79" s="164"/>
      <c r="M79" s="164"/>
      <c r="N79" s="164"/>
      <c r="O79" s="164"/>
      <c r="P79" s="164"/>
      <c r="Q79" s="165"/>
    </row>
    <row r="80" spans="1:17" s="19" customFormat="1" ht="11.25" customHeight="1">
      <c r="A80" s="66" t="s">
        <v>62</v>
      </c>
      <c r="B80" s="67"/>
      <c r="C80" s="67"/>
      <c r="D80" s="67"/>
      <c r="E80" s="67"/>
      <c r="F80" s="67"/>
      <c r="G80" s="67"/>
      <c r="H80" s="67"/>
      <c r="I80" s="67"/>
      <c r="J80" s="67"/>
      <c r="K80" s="67"/>
      <c r="L80" s="67"/>
      <c r="M80" s="67"/>
      <c r="N80" s="67"/>
      <c r="O80" s="67"/>
      <c r="P80" s="67"/>
      <c r="Q80" s="68"/>
    </row>
    <row r="81" spans="1:17" s="19" customFormat="1" ht="11.25" customHeight="1">
      <c r="A81" s="21">
        <v>1</v>
      </c>
      <c r="B81" s="22"/>
      <c r="C81" s="23" t="s">
        <v>15</v>
      </c>
      <c r="D81" s="85" t="s">
        <v>63</v>
      </c>
      <c r="E81" s="70"/>
      <c r="F81" s="70"/>
      <c r="G81" s="70"/>
      <c r="H81" s="70"/>
      <c r="I81" s="70"/>
      <c r="J81" s="70"/>
      <c r="K81" s="71"/>
      <c r="L81" s="24" t="s">
        <v>64</v>
      </c>
      <c r="M81" s="64" t="s">
        <v>65</v>
      </c>
      <c r="N81" s="64"/>
      <c r="O81" s="64"/>
      <c r="P81" s="65">
        <v>1</v>
      </c>
      <c r="Q81" s="65"/>
    </row>
    <row r="82" spans="1:17" s="19" customFormat="1" ht="11.25" customHeight="1">
      <c r="A82" s="21">
        <v>2</v>
      </c>
      <c r="B82" s="22"/>
      <c r="C82" s="23" t="s">
        <v>15</v>
      </c>
      <c r="D82" s="85" t="s">
        <v>66</v>
      </c>
      <c r="E82" s="70"/>
      <c r="F82" s="70"/>
      <c r="G82" s="70"/>
      <c r="H82" s="70"/>
      <c r="I82" s="70"/>
      <c r="J82" s="70"/>
      <c r="K82" s="71"/>
      <c r="L82" s="24" t="s">
        <v>64</v>
      </c>
      <c r="M82" s="64" t="s">
        <v>65</v>
      </c>
      <c r="N82" s="64"/>
      <c r="O82" s="64"/>
      <c r="P82" s="65">
        <v>36</v>
      </c>
      <c r="Q82" s="65"/>
    </row>
    <row r="83" spans="1:17" s="19" customFormat="1" ht="11.25" customHeight="1">
      <c r="A83" s="21">
        <v>3</v>
      </c>
      <c r="B83" s="22"/>
      <c r="C83" s="23" t="s">
        <v>15</v>
      </c>
      <c r="D83" s="85" t="s">
        <v>67</v>
      </c>
      <c r="E83" s="70"/>
      <c r="F83" s="70"/>
      <c r="G83" s="70"/>
      <c r="H83" s="70"/>
      <c r="I83" s="70"/>
      <c r="J83" s="70"/>
      <c r="K83" s="71"/>
      <c r="L83" s="24" t="s">
        <v>64</v>
      </c>
      <c r="M83" s="64" t="s">
        <v>65</v>
      </c>
      <c r="N83" s="64"/>
      <c r="O83" s="64"/>
      <c r="P83" s="65">
        <v>5.5</v>
      </c>
      <c r="Q83" s="65"/>
    </row>
    <row r="84" spans="1:17" s="19" customFormat="1" ht="11.25" customHeight="1">
      <c r="A84" s="21">
        <v>4</v>
      </c>
      <c r="B84" s="22"/>
      <c r="C84" s="23" t="s">
        <v>15</v>
      </c>
      <c r="D84" s="85" t="s">
        <v>68</v>
      </c>
      <c r="E84" s="70"/>
      <c r="F84" s="70"/>
      <c r="G84" s="70"/>
      <c r="H84" s="70"/>
      <c r="I84" s="70"/>
      <c r="J84" s="70"/>
      <c r="K84" s="71"/>
      <c r="L84" s="24" t="s">
        <v>69</v>
      </c>
      <c r="M84" s="64" t="s">
        <v>180</v>
      </c>
      <c r="N84" s="64"/>
      <c r="O84" s="64"/>
      <c r="P84" s="65">
        <f>K47</f>
        <v>465.17300000000006</v>
      </c>
      <c r="Q84" s="65"/>
    </row>
    <row r="85" spans="1:17" s="19" customFormat="1" ht="11.25" customHeight="1">
      <c r="A85" s="66" t="s">
        <v>70</v>
      </c>
      <c r="B85" s="67"/>
      <c r="C85" s="67"/>
      <c r="D85" s="67"/>
      <c r="E85" s="67"/>
      <c r="F85" s="67"/>
      <c r="G85" s="67"/>
      <c r="H85" s="67"/>
      <c r="I85" s="67"/>
      <c r="J85" s="67"/>
      <c r="K85" s="67"/>
      <c r="L85" s="67"/>
      <c r="M85" s="67"/>
      <c r="N85" s="67"/>
      <c r="O85" s="67"/>
      <c r="P85" s="67"/>
      <c r="Q85" s="68"/>
    </row>
    <row r="86" spans="1:17" s="19" customFormat="1" ht="11.25" customHeight="1">
      <c r="A86" s="21">
        <v>1</v>
      </c>
      <c r="B86" s="22"/>
      <c r="C86" s="23" t="s">
        <v>15</v>
      </c>
      <c r="D86" s="85" t="s">
        <v>71</v>
      </c>
      <c r="E86" s="70"/>
      <c r="F86" s="70"/>
      <c r="G86" s="70"/>
      <c r="H86" s="70"/>
      <c r="I86" s="70"/>
      <c r="J86" s="70"/>
      <c r="K86" s="71"/>
      <c r="L86" s="24" t="s">
        <v>64</v>
      </c>
      <c r="M86" s="64" t="s">
        <v>65</v>
      </c>
      <c r="N86" s="64"/>
      <c r="O86" s="64"/>
      <c r="P86" s="65">
        <v>62</v>
      </c>
      <c r="Q86" s="65"/>
    </row>
    <row r="87" spans="1:17" s="19" customFormat="1" ht="11.25" customHeight="1">
      <c r="A87" s="21">
        <v>2</v>
      </c>
      <c r="B87" s="22"/>
      <c r="C87" s="23" t="s">
        <v>15</v>
      </c>
      <c r="D87" s="85" t="s">
        <v>72</v>
      </c>
      <c r="E87" s="70"/>
      <c r="F87" s="70"/>
      <c r="G87" s="70"/>
      <c r="H87" s="70"/>
      <c r="I87" s="70"/>
      <c r="J87" s="70"/>
      <c r="K87" s="71"/>
      <c r="L87" s="24" t="s">
        <v>64</v>
      </c>
      <c r="M87" s="64" t="s">
        <v>65</v>
      </c>
      <c r="N87" s="64"/>
      <c r="O87" s="64"/>
      <c r="P87" s="65">
        <v>45</v>
      </c>
      <c r="Q87" s="65"/>
    </row>
    <row r="88" spans="1:17" s="19" customFormat="1" ht="11.25" customHeight="1">
      <c r="A88" s="21">
        <v>3</v>
      </c>
      <c r="B88" s="22"/>
      <c r="C88" s="23" t="s">
        <v>15</v>
      </c>
      <c r="D88" s="85" t="s">
        <v>73</v>
      </c>
      <c r="E88" s="70"/>
      <c r="F88" s="70"/>
      <c r="G88" s="70"/>
      <c r="H88" s="70"/>
      <c r="I88" s="70"/>
      <c r="J88" s="70"/>
      <c r="K88" s="71"/>
      <c r="L88" s="24" t="s">
        <v>64</v>
      </c>
      <c r="M88" s="64" t="s">
        <v>65</v>
      </c>
      <c r="N88" s="64"/>
      <c r="O88" s="64"/>
      <c r="P88" s="65">
        <v>115</v>
      </c>
      <c r="Q88" s="65"/>
    </row>
    <row r="89" spans="1:17" s="19" customFormat="1" ht="11.25" customHeight="1">
      <c r="A89" s="21">
        <v>4</v>
      </c>
      <c r="B89" s="22"/>
      <c r="C89" s="23" t="s">
        <v>15</v>
      </c>
      <c r="D89" s="85" t="s">
        <v>74</v>
      </c>
      <c r="E89" s="70"/>
      <c r="F89" s="70"/>
      <c r="G89" s="70"/>
      <c r="H89" s="70"/>
      <c r="I89" s="70"/>
      <c r="J89" s="70"/>
      <c r="K89" s="71"/>
      <c r="L89" s="24" t="s">
        <v>64</v>
      </c>
      <c r="M89" s="64" t="s">
        <v>65</v>
      </c>
      <c r="N89" s="64"/>
      <c r="O89" s="64"/>
      <c r="P89" s="65">
        <v>50</v>
      </c>
      <c r="Q89" s="65"/>
    </row>
    <row r="90" spans="1:17" s="19" customFormat="1" ht="11.25" customHeight="1">
      <c r="A90" s="21">
        <v>5</v>
      </c>
      <c r="B90" s="22"/>
      <c r="C90" s="23" t="s">
        <v>15</v>
      </c>
      <c r="D90" s="85" t="s">
        <v>75</v>
      </c>
      <c r="E90" s="70"/>
      <c r="F90" s="70"/>
      <c r="G90" s="70"/>
      <c r="H90" s="70"/>
      <c r="I90" s="70"/>
      <c r="J90" s="70"/>
      <c r="K90" s="71"/>
      <c r="L90" s="24" t="s">
        <v>64</v>
      </c>
      <c r="M90" s="64" t="s">
        <v>65</v>
      </c>
      <c r="N90" s="64"/>
      <c r="O90" s="64"/>
      <c r="P90" s="65">
        <v>32</v>
      </c>
      <c r="Q90" s="65"/>
    </row>
    <row r="91" spans="1:17" s="19" customFormat="1" ht="11.25" customHeight="1">
      <c r="A91" s="21">
        <v>6</v>
      </c>
      <c r="B91" s="22"/>
      <c r="C91" s="23" t="s">
        <v>15</v>
      </c>
      <c r="D91" s="85" t="s">
        <v>76</v>
      </c>
      <c r="E91" s="70"/>
      <c r="F91" s="70"/>
      <c r="G91" s="70"/>
      <c r="H91" s="70"/>
      <c r="I91" s="70"/>
      <c r="J91" s="70"/>
      <c r="K91" s="71"/>
      <c r="L91" s="24" t="s">
        <v>64</v>
      </c>
      <c r="M91" s="64" t="s">
        <v>65</v>
      </c>
      <c r="N91" s="64"/>
      <c r="O91" s="64"/>
      <c r="P91" s="65">
        <v>10</v>
      </c>
      <c r="Q91" s="65"/>
    </row>
    <row r="92" spans="1:17" s="19" customFormat="1" ht="11.25" customHeight="1">
      <c r="A92" s="21">
        <v>7</v>
      </c>
      <c r="B92" s="22"/>
      <c r="C92" s="23" t="s">
        <v>15</v>
      </c>
      <c r="D92" s="85" t="s">
        <v>77</v>
      </c>
      <c r="E92" s="70"/>
      <c r="F92" s="70"/>
      <c r="G92" s="70"/>
      <c r="H92" s="70"/>
      <c r="I92" s="70"/>
      <c r="J92" s="70"/>
      <c r="K92" s="71"/>
      <c r="L92" s="24" t="s">
        <v>64</v>
      </c>
      <c r="M92" s="64" t="s">
        <v>65</v>
      </c>
      <c r="N92" s="64"/>
      <c r="O92" s="64"/>
      <c r="P92" s="65">
        <v>15</v>
      </c>
      <c r="Q92" s="65"/>
    </row>
    <row r="93" spans="1:17" s="19" customFormat="1" ht="11.25" customHeight="1">
      <c r="A93" s="21">
        <v>8</v>
      </c>
      <c r="B93" s="22"/>
      <c r="C93" s="23" t="s">
        <v>15</v>
      </c>
      <c r="D93" s="85" t="s">
        <v>78</v>
      </c>
      <c r="E93" s="70"/>
      <c r="F93" s="70"/>
      <c r="G93" s="70"/>
      <c r="H93" s="70"/>
      <c r="I93" s="70"/>
      <c r="J93" s="70"/>
      <c r="K93" s="71"/>
      <c r="L93" s="24" t="s">
        <v>64</v>
      </c>
      <c r="M93" s="64" t="s">
        <v>65</v>
      </c>
      <c r="N93" s="64"/>
      <c r="O93" s="64"/>
      <c r="P93" s="65">
        <v>7</v>
      </c>
      <c r="Q93" s="65"/>
    </row>
    <row r="94" spans="1:17" s="19" customFormat="1" ht="11.25" customHeight="1">
      <c r="A94" s="66" t="s">
        <v>79</v>
      </c>
      <c r="B94" s="67"/>
      <c r="C94" s="67"/>
      <c r="D94" s="67"/>
      <c r="E94" s="67"/>
      <c r="F94" s="67"/>
      <c r="G94" s="67"/>
      <c r="H94" s="67"/>
      <c r="I94" s="67"/>
      <c r="J94" s="67"/>
      <c r="K94" s="67"/>
      <c r="L94" s="67"/>
      <c r="M94" s="67"/>
      <c r="N94" s="67"/>
      <c r="O94" s="67"/>
      <c r="P94" s="67"/>
      <c r="Q94" s="68"/>
    </row>
    <row r="95" spans="1:17" s="19" customFormat="1" ht="11.25" customHeight="1">
      <c r="A95" s="21">
        <v>1</v>
      </c>
      <c r="B95" s="22"/>
      <c r="C95" s="23" t="s">
        <v>15</v>
      </c>
      <c r="D95" s="85" t="s">
        <v>80</v>
      </c>
      <c r="E95" s="70"/>
      <c r="F95" s="70"/>
      <c r="G95" s="70"/>
      <c r="H95" s="70"/>
      <c r="I95" s="70"/>
      <c r="J95" s="70"/>
      <c r="K95" s="71"/>
      <c r="L95" s="24" t="s">
        <v>81</v>
      </c>
      <c r="M95" s="64" t="s">
        <v>82</v>
      </c>
      <c r="N95" s="64"/>
      <c r="O95" s="64"/>
      <c r="P95" s="72">
        <f>P84/P90*1000</f>
        <v>14536.656250000002</v>
      </c>
      <c r="Q95" s="72"/>
    </row>
    <row r="96" spans="1:17" s="19" customFormat="1" ht="11.25" customHeight="1">
      <c r="A96" s="66" t="s">
        <v>83</v>
      </c>
      <c r="B96" s="67"/>
      <c r="C96" s="67"/>
      <c r="D96" s="67"/>
      <c r="E96" s="67"/>
      <c r="F96" s="67"/>
      <c r="G96" s="67"/>
      <c r="H96" s="67"/>
      <c r="I96" s="67"/>
      <c r="J96" s="67"/>
      <c r="K96" s="67"/>
      <c r="L96" s="67"/>
      <c r="M96" s="67"/>
      <c r="N96" s="67"/>
      <c r="O96" s="67"/>
      <c r="P96" s="67"/>
      <c r="Q96" s="68"/>
    </row>
    <row r="97" spans="1:17" s="19" customFormat="1" ht="11.25" customHeight="1">
      <c r="A97" s="21">
        <v>1</v>
      </c>
      <c r="B97" s="22"/>
      <c r="C97" s="23" t="s">
        <v>15</v>
      </c>
      <c r="D97" s="85" t="s">
        <v>84</v>
      </c>
      <c r="E97" s="70"/>
      <c r="F97" s="70"/>
      <c r="G97" s="70"/>
      <c r="H97" s="70"/>
      <c r="I97" s="70"/>
      <c r="J97" s="70"/>
      <c r="K97" s="71"/>
      <c r="L97" s="24" t="s">
        <v>85</v>
      </c>
      <c r="M97" s="64" t="s">
        <v>82</v>
      </c>
      <c r="N97" s="64"/>
      <c r="O97" s="64"/>
      <c r="P97" s="65">
        <v>31</v>
      </c>
      <c r="Q97" s="65"/>
    </row>
    <row r="98" spans="1:17" s="19" customFormat="1" ht="11.25" customHeight="1">
      <c r="A98" s="21">
        <v>2</v>
      </c>
      <c r="B98" s="22"/>
      <c r="C98" s="23" t="s">
        <v>15</v>
      </c>
      <c r="D98" s="85" t="s">
        <v>86</v>
      </c>
      <c r="E98" s="70"/>
      <c r="F98" s="70"/>
      <c r="G98" s="70"/>
      <c r="H98" s="70"/>
      <c r="I98" s="70"/>
      <c r="J98" s="70"/>
      <c r="K98" s="71"/>
      <c r="L98" s="24" t="s">
        <v>85</v>
      </c>
      <c r="M98" s="64" t="s">
        <v>82</v>
      </c>
      <c r="N98" s="64"/>
      <c r="O98" s="64"/>
      <c r="P98" s="65">
        <v>20</v>
      </c>
      <c r="Q98" s="65"/>
    </row>
    <row r="99" spans="1:17" s="19" customFormat="1" ht="32.25" customHeight="1">
      <c r="A99" s="162">
        <v>2</v>
      </c>
      <c r="B99" s="162"/>
      <c r="C99" s="20"/>
      <c r="D99" s="129" t="s">
        <v>45</v>
      </c>
      <c r="E99" s="144"/>
      <c r="F99" s="144"/>
      <c r="G99" s="144"/>
      <c r="H99" s="144"/>
      <c r="I99" s="144"/>
      <c r="J99" s="144"/>
      <c r="K99" s="144"/>
      <c r="L99" s="144"/>
      <c r="M99" s="144"/>
      <c r="N99" s="144"/>
      <c r="O99" s="144"/>
      <c r="P99" s="144"/>
      <c r="Q99" s="145"/>
    </row>
    <row r="100" spans="1:17" s="19" customFormat="1" ht="11.25" customHeight="1">
      <c r="A100" s="66" t="s">
        <v>62</v>
      </c>
      <c r="B100" s="67"/>
      <c r="C100" s="67"/>
      <c r="D100" s="67"/>
      <c r="E100" s="67"/>
      <c r="F100" s="67"/>
      <c r="G100" s="67"/>
      <c r="H100" s="67"/>
      <c r="I100" s="67"/>
      <c r="J100" s="67"/>
      <c r="K100" s="67"/>
      <c r="L100" s="67"/>
      <c r="M100" s="67"/>
      <c r="N100" s="67"/>
      <c r="O100" s="67"/>
      <c r="P100" s="67"/>
      <c r="Q100" s="68"/>
    </row>
    <row r="101" spans="1:17" s="19" customFormat="1" ht="11.25" customHeight="1">
      <c r="A101" s="21">
        <v>1</v>
      </c>
      <c r="B101" s="22"/>
      <c r="C101" s="23" t="s">
        <v>15</v>
      </c>
      <c r="D101" s="85" t="s">
        <v>63</v>
      </c>
      <c r="E101" s="70"/>
      <c r="F101" s="70"/>
      <c r="G101" s="70"/>
      <c r="H101" s="70"/>
      <c r="I101" s="70"/>
      <c r="J101" s="70"/>
      <c r="K101" s="71"/>
      <c r="L101" s="24" t="s">
        <v>64</v>
      </c>
      <c r="M101" s="64" t="s">
        <v>65</v>
      </c>
      <c r="N101" s="64"/>
      <c r="O101" s="64"/>
      <c r="P101" s="65">
        <v>1</v>
      </c>
      <c r="Q101" s="65"/>
    </row>
    <row r="102" spans="1:17" s="19" customFormat="1" ht="11.25" customHeight="1">
      <c r="A102" s="21">
        <v>2</v>
      </c>
      <c r="B102" s="22"/>
      <c r="C102" s="23" t="s">
        <v>15</v>
      </c>
      <c r="D102" s="85" t="s">
        <v>67</v>
      </c>
      <c r="E102" s="70"/>
      <c r="F102" s="70"/>
      <c r="G102" s="70"/>
      <c r="H102" s="70"/>
      <c r="I102" s="70"/>
      <c r="J102" s="70"/>
      <c r="K102" s="71"/>
      <c r="L102" s="24" t="s">
        <v>64</v>
      </c>
      <c r="M102" s="64" t="s">
        <v>65</v>
      </c>
      <c r="N102" s="64"/>
      <c r="O102" s="64"/>
      <c r="P102" s="65">
        <v>12</v>
      </c>
      <c r="Q102" s="65"/>
    </row>
    <row r="103" spans="1:17" s="19" customFormat="1" ht="11.25" customHeight="1">
      <c r="A103" s="21">
        <v>3</v>
      </c>
      <c r="B103" s="22"/>
      <c r="C103" s="23" t="s">
        <v>15</v>
      </c>
      <c r="D103" s="85" t="s">
        <v>68</v>
      </c>
      <c r="E103" s="70"/>
      <c r="F103" s="70"/>
      <c r="G103" s="70"/>
      <c r="H103" s="70"/>
      <c r="I103" s="70"/>
      <c r="J103" s="70"/>
      <c r="K103" s="71"/>
      <c r="L103" s="24" t="s">
        <v>69</v>
      </c>
      <c r="M103" s="64" t="s">
        <v>180</v>
      </c>
      <c r="N103" s="64"/>
      <c r="O103" s="64"/>
      <c r="P103" s="65">
        <f>K48</f>
        <v>1551.1109999999999</v>
      </c>
      <c r="Q103" s="65"/>
    </row>
    <row r="104" spans="1:17" s="19" customFormat="1" ht="11.25" customHeight="1">
      <c r="A104" s="66" t="s">
        <v>70</v>
      </c>
      <c r="B104" s="67"/>
      <c r="C104" s="67"/>
      <c r="D104" s="67"/>
      <c r="E104" s="67"/>
      <c r="F104" s="67"/>
      <c r="G104" s="67"/>
      <c r="H104" s="67"/>
      <c r="I104" s="67"/>
      <c r="J104" s="67"/>
      <c r="K104" s="67"/>
      <c r="L104" s="67"/>
      <c r="M104" s="67"/>
      <c r="N104" s="67"/>
      <c r="O104" s="67"/>
      <c r="P104" s="67"/>
      <c r="Q104" s="68"/>
    </row>
    <row r="105" spans="1:17" s="19" customFormat="1" ht="11.25" customHeight="1">
      <c r="A105" s="21">
        <v>1</v>
      </c>
      <c r="B105" s="22"/>
      <c r="C105" s="23" t="s">
        <v>15</v>
      </c>
      <c r="D105" s="85" t="s">
        <v>87</v>
      </c>
      <c r="E105" s="70"/>
      <c r="F105" s="70"/>
      <c r="G105" s="70"/>
      <c r="H105" s="70"/>
      <c r="I105" s="70"/>
      <c r="J105" s="70"/>
      <c r="K105" s="71"/>
      <c r="L105" s="24" t="s">
        <v>64</v>
      </c>
      <c r="M105" s="64" t="s">
        <v>65</v>
      </c>
      <c r="N105" s="64"/>
      <c r="O105" s="64"/>
      <c r="P105" s="65">
        <v>27</v>
      </c>
      <c r="Q105" s="65"/>
    </row>
    <row r="106" spans="1:17" s="19" customFormat="1" ht="11.25" customHeight="1">
      <c r="A106" s="21">
        <v>2</v>
      </c>
      <c r="B106" s="22"/>
      <c r="C106" s="23" t="s">
        <v>15</v>
      </c>
      <c r="D106" s="85" t="s">
        <v>88</v>
      </c>
      <c r="E106" s="70"/>
      <c r="F106" s="70"/>
      <c r="G106" s="70"/>
      <c r="H106" s="70"/>
      <c r="I106" s="70"/>
      <c r="J106" s="70"/>
      <c r="K106" s="71"/>
      <c r="L106" s="24" t="s">
        <v>64</v>
      </c>
      <c r="M106" s="64" t="s">
        <v>65</v>
      </c>
      <c r="N106" s="64"/>
      <c r="O106" s="64"/>
      <c r="P106" s="65">
        <v>106</v>
      </c>
      <c r="Q106" s="65"/>
    </row>
    <row r="107" spans="1:17" s="19" customFormat="1" ht="11.25" customHeight="1">
      <c r="A107" s="21">
        <v>3</v>
      </c>
      <c r="B107" s="22"/>
      <c r="C107" s="23" t="s">
        <v>15</v>
      </c>
      <c r="D107" s="85" t="s">
        <v>89</v>
      </c>
      <c r="E107" s="70"/>
      <c r="F107" s="70"/>
      <c r="G107" s="70"/>
      <c r="H107" s="70"/>
      <c r="I107" s="70"/>
      <c r="J107" s="70"/>
      <c r="K107" s="71"/>
      <c r="L107" s="24" t="s">
        <v>64</v>
      </c>
      <c r="M107" s="64" t="s">
        <v>65</v>
      </c>
      <c r="N107" s="64"/>
      <c r="O107" s="64"/>
      <c r="P107" s="65">
        <v>123</v>
      </c>
      <c r="Q107" s="65"/>
    </row>
    <row r="108" spans="1:17" s="19" customFormat="1" ht="11.25" customHeight="1">
      <c r="A108" s="66" t="s">
        <v>79</v>
      </c>
      <c r="B108" s="67"/>
      <c r="C108" s="67"/>
      <c r="D108" s="67"/>
      <c r="E108" s="67"/>
      <c r="F108" s="67"/>
      <c r="G108" s="67"/>
      <c r="H108" s="67"/>
      <c r="I108" s="67"/>
      <c r="J108" s="67"/>
      <c r="K108" s="67"/>
      <c r="L108" s="67"/>
      <c r="M108" s="67"/>
      <c r="N108" s="67"/>
      <c r="O108" s="67"/>
      <c r="P108" s="67"/>
      <c r="Q108" s="68"/>
    </row>
    <row r="109" spans="1:17" s="19" customFormat="1" ht="11.25" customHeight="1">
      <c r="A109" s="21">
        <v>1</v>
      </c>
      <c r="B109" s="22"/>
      <c r="C109" s="23" t="s">
        <v>15</v>
      </c>
      <c r="D109" s="85" t="s">
        <v>90</v>
      </c>
      <c r="E109" s="70"/>
      <c r="F109" s="70"/>
      <c r="G109" s="70"/>
      <c r="H109" s="70"/>
      <c r="I109" s="70"/>
      <c r="J109" s="70"/>
      <c r="K109" s="71"/>
      <c r="L109" s="24" t="s">
        <v>64</v>
      </c>
      <c r="M109" s="64" t="s">
        <v>82</v>
      </c>
      <c r="N109" s="64"/>
      <c r="O109" s="64"/>
      <c r="P109" s="65">
        <v>9</v>
      </c>
      <c r="Q109" s="65"/>
    </row>
    <row r="110" spans="1:17" s="19" customFormat="1" ht="11.25" customHeight="1">
      <c r="A110" s="21">
        <v>2</v>
      </c>
      <c r="B110" s="22"/>
      <c r="C110" s="23" t="s">
        <v>15</v>
      </c>
      <c r="D110" s="85" t="s">
        <v>91</v>
      </c>
      <c r="E110" s="70"/>
      <c r="F110" s="70"/>
      <c r="G110" s="70"/>
      <c r="H110" s="70"/>
      <c r="I110" s="70"/>
      <c r="J110" s="70"/>
      <c r="K110" s="71"/>
      <c r="L110" s="24" t="s">
        <v>64</v>
      </c>
      <c r="M110" s="64" t="s">
        <v>82</v>
      </c>
      <c r="N110" s="64"/>
      <c r="O110" s="64"/>
      <c r="P110" s="65">
        <v>10.25</v>
      </c>
      <c r="Q110" s="65"/>
    </row>
    <row r="111" spans="1:17" s="19" customFormat="1" ht="21.75" customHeight="1">
      <c r="A111" s="162">
        <v>3</v>
      </c>
      <c r="B111" s="162"/>
      <c r="C111" s="20"/>
      <c r="D111" s="129" t="s">
        <v>46</v>
      </c>
      <c r="E111" s="144"/>
      <c r="F111" s="144"/>
      <c r="G111" s="144"/>
      <c r="H111" s="144"/>
      <c r="I111" s="144"/>
      <c r="J111" s="144"/>
      <c r="K111" s="144"/>
      <c r="L111" s="144"/>
      <c r="M111" s="144"/>
      <c r="N111" s="144"/>
      <c r="O111" s="144"/>
      <c r="P111" s="144"/>
      <c r="Q111" s="145"/>
    </row>
    <row r="112" spans="1:17" s="19" customFormat="1" ht="11.25" customHeight="1">
      <c r="A112" s="66" t="s">
        <v>62</v>
      </c>
      <c r="B112" s="67"/>
      <c r="C112" s="67"/>
      <c r="D112" s="67"/>
      <c r="E112" s="67"/>
      <c r="F112" s="67"/>
      <c r="G112" s="67"/>
      <c r="H112" s="67"/>
      <c r="I112" s="67"/>
      <c r="J112" s="67"/>
      <c r="K112" s="67"/>
      <c r="L112" s="67"/>
      <c r="M112" s="67"/>
      <c r="N112" s="67"/>
      <c r="O112" s="67"/>
      <c r="P112" s="67"/>
      <c r="Q112" s="68"/>
    </row>
    <row r="113" spans="1:17" s="19" customFormat="1" ht="11.25" customHeight="1">
      <c r="A113" s="21">
        <v>1</v>
      </c>
      <c r="B113" s="22"/>
      <c r="C113" s="23" t="s">
        <v>15</v>
      </c>
      <c r="D113" s="85" t="s">
        <v>92</v>
      </c>
      <c r="E113" s="70"/>
      <c r="F113" s="70"/>
      <c r="G113" s="70"/>
      <c r="H113" s="70"/>
      <c r="I113" s="70"/>
      <c r="J113" s="70"/>
      <c r="K113" s="71"/>
      <c r="L113" s="24" t="s">
        <v>64</v>
      </c>
      <c r="M113" s="64" t="s">
        <v>65</v>
      </c>
      <c r="N113" s="64"/>
      <c r="O113" s="64"/>
      <c r="P113" s="65">
        <v>2</v>
      </c>
      <c r="Q113" s="65"/>
    </row>
    <row r="114" spans="1:17" s="19" customFormat="1" ht="11.25" customHeight="1">
      <c r="A114" s="21">
        <v>2</v>
      </c>
      <c r="B114" s="22"/>
      <c r="C114" s="23" t="s">
        <v>15</v>
      </c>
      <c r="D114" s="85" t="s">
        <v>93</v>
      </c>
      <c r="E114" s="70"/>
      <c r="F114" s="70"/>
      <c r="G114" s="70"/>
      <c r="H114" s="70"/>
      <c r="I114" s="70"/>
      <c r="J114" s="70"/>
      <c r="K114" s="71"/>
      <c r="L114" s="24" t="s">
        <v>64</v>
      </c>
      <c r="M114" s="64" t="s">
        <v>65</v>
      </c>
      <c r="N114" s="64"/>
      <c r="O114" s="64"/>
      <c r="P114" s="65">
        <v>331</v>
      </c>
      <c r="Q114" s="65"/>
    </row>
    <row r="115" spans="1:17" s="19" customFormat="1" ht="11.25" customHeight="1">
      <c r="A115" s="21">
        <v>3</v>
      </c>
      <c r="B115" s="22"/>
      <c r="C115" s="23" t="s">
        <v>15</v>
      </c>
      <c r="D115" s="85" t="s">
        <v>94</v>
      </c>
      <c r="E115" s="70"/>
      <c r="F115" s="70"/>
      <c r="G115" s="70"/>
      <c r="H115" s="70"/>
      <c r="I115" s="70"/>
      <c r="J115" s="70"/>
      <c r="K115" s="71"/>
      <c r="L115" s="24" t="s">
        <v>64</v>
      </c>
      <c r="M115" s="64" t="s">
        <v>65</v>
      </c>
      <c r="N115" s="64"/>
      <c r="O115" s="64"/>
      <c r="P115" s="65">
        <v>45.75</v>
      </c>
      <c r="Q115" s="65"/>
    </row>
    <row r="116" spans="1:17" s="19" customFormat="1" ht="11.25" customHeight="1">
      <c r="A116" s="21">
        <v>4</v>
      </c>
      <c r="B116" s="22"/>
      <c r="C116" s="23" t="s">
        <v>15</v>
      </c>
      <c r="D116" s="85" t="s">
        <v>95</v>
      </c>
      <c r="E116" s="70"/>
      <c r="F116" s="70"/>
      <c r="G116" s="70"/>
      <c r="H116" s="70"/>
      <c r="I116" s="70"/>
      <c r="J116" s="70"/>
      <c r="K116" s="71"/>
      <c r="L116" s="24" t="s">
        <v>69</v>
      </c>
      <c r="M116" s="64" t="s">
        <v>180</v>
      </c>
      <c r="N116" s="64"/>
      <c r="O116" s="64"/>
      <c r="P116" s="65">
        <f>K49</f>
        <v>5408.1650000000009</v>
      </c>
      <c r="Q116" s="65"/>
    </row>
    <row r="117" spans="1:17">
      <c r="A117" s="52">
        <v>5</v>
      </c>
      <c r="C117" s="23" t="s">
        <v>15</v>
      </c>
      <c r="D117" s="69" t="s">
        <v>159</v>
      </c>
      <c r="E117" s="70"/>
      <c r="F117" s="70"/>
      <c r="G117" s="70"/>
      <c r="H117" s="70"/>
      <c r="I117" s="70"/>
      <c r="J117" s="70"/>
      <c r="K117" s="71"/>
      <c r="L117" s="24" t="s">
        <v>69</v>
      </c>
      <c r="M117" s="64" t="s">
        <v>180</v>
      </c>
      <c r="N117" s="64"/>
      <c r="O117" s="64"/>
      <c r="P117" s="65">
        <f>M49</f>
        <v>272</v>
      </c>
      <c r="Q117" s="65"/>
    </row>
    <row r="118" spans="1:17" s="19" customFormat="1" ht="11.25" customHeight="1">
      <c r="A118" s="66" t="s">
        <v>70</v>
      </c>
      <c r="B118" s="67"/>
      <c r="C118" s="67"/>
      <c r="D118" s="67"/>
      <c r="E118" s="67"/>
      <c r="F118" s="67"/>
      <c r="G118" s="67"/>
      <c r="H118" s="67"/>
      <c r="I118" s="67"/>
      <c r="J118" s="67"/>
      <c r="K118" s="67"/>
      <c r="L118" s="67"/>
      <c r="M118" s="67"/>
      <c r="N118" s="67"/>
      <c r="O118" s="67"/>
      <c r="P118" s="67"/>
      <c r="Q118" s="68"/>
    </row>
    <row r="119" spans="1:17" s="19" customFormat="1" ht="11.25" customHeight="1">
      <c r="A119" s="21">
        <v>1</v>
      </c>
      <c r="B119" s="22"/>
      <c r="C119" s="23" t="s">
        <v>15</v>
      </c>
      <c r="D119" s="85" t="s">
        <v>96</v>
      </c>
      <c r="E119" s="70"/>
      <c r="F119" s="70"/>
      <c r="G119" s="70"/>
      <c r="H119" s="70"/>
      <c r="I119" s="70"/>
      <c r="J119" s="70"/>
      <c r="K119" s="71"/>
      <c r="L119" s="24" t="s">
        <v>64</v>
      </c>
      <c r="M119" s="64" t="s">
        <v>65</v>
      </c>
      <c r="N119" s="64"/>
      <c r="O119" s="64"/>
      <c r="P119" s="65">
        <v>331</v>
      </c>
      <c r="Q119" s="65"/>
    </row>
    <row r="120" spans="1:17" s="19" customFormat="1" ht="11.25" customHeight="1">
      <c r="A120" s="21">
        <v>2</v>
      </c>
      <c r="B120" s="22"/>
      <c r="C120" s="23" t="s">
        <v>15</v>
      </c>
      <c r="D120" s="85" t="s">
        <v>97</v>
      </c>
      <c r="E120" s="70"/>
      <c r="F120" s="70"/>
      <c r="G120" s="70"/>
      <c r="H120" s="70"/>
      <c r="I120" s="70"/>
      <c r="J120" s="70"/>
      <c r="K120" s="71"/>
      <c r="L120" s="24" t="s">
        <v>69</v>
      </c>
      <c r="M120" s="64" t="s">
        <v>180</v>
      </c>
      <c r="N120" s="64"/>
      <c r="O120" s="64"/>
      <c r="P120" s="65">
        <f>P116+P117</f>
        <v>5680.1650000000009</v>
      </c>
      <c r="Q120" s="65"/>
    </row>
    <row r="121" spans="1:17" s="19" customFormat="1" ht="11.25" customHeight="1">
      <c r="A121" s="66" t="s">
        <v>79</v>
      </c>
      <c r="B121" s="67"/>
      <c r="C121" s="67"/>
      <c r="D121" s="67"/>
      <c r="E121" s="67"/>
      <c r="F121" s="67"/>
      <c r="G121" s="67"/>
      <c r="H121" s="67"/>
      <c r="I121" s="67"/>
      <c r="J121" s="67"/>
      <c r="K121" s="67"/>
      <c r="L121" s="67"/>
      <c r="M121" s="67"/>
      <c r="N121" s="67"/>
      <c r="O121" s="67"/>
      <c r="P121" s="67"/>
      <c r="Q121" s="68"/>
    </row>
    <row r="122" spans="1:17" s="19" customFormat="1" ht="11.25" customHeight="1">
      <c r="A122" s="21">
        <v>1</v>
      </c>
      <c r="B122" s="22"/>
      <c r="C122" s="23" t="s">
        <v>15</v>
      </c>
      <c r="D122" s="69" t="s">
        <v>181</v>
      </c>
      <c r="E122" s="70"/>
      <c r="F122" s="70"/>
      <c r="G122" s="70"/>
      <c r="H122" s="70"/>
      <c r="I122" s="70"/>
      <c r="J122" s="70"/>
      <c r="K122" s="71"/>
      <c r="L122" s="24" t="s">
        <v>81</v>
      </c>
      <c r="M122" s="64" t="s">
        <v>82</v>
      </c>
      <c r="N122" s="64"/>
      <c r="O122" s="64"/>
      <c r="P122" s="65">
        <f>P116/P119*1000</f>
        <v>16338.867069486409</v>
      </c>
      <c r="Q122" s="65"/>
    </row>
    <row r="123" spans="1:17" s="19" customFormat="1" ht="11.25" customHeight="1">
      <c r="A123" s="21">
        <v>2</v>
      </c>
      <c r="B123" s="22"/>
      <c r="C123" s="23">
        <v>1014081</v>
      </c>
      <c r="D123" s="69" t="s">
        <v>164</v>
      </c>
      <c r="E123" s="70"/>
      <c r="F123" s="70"/>
      <c r="G123" s="70"/>
      <c r="H123" s="70"/>
      <c r="I123" s="70"/>
      <c r="J123" s="70"/>
      <c r="K123" s="71"/>
      <c r="L123" s="24" t="s">
        <v>81</v>
      </c>
      <c r="M123" s="64" t="s">
        <v>82</v>
      </c>
      <c r="N123" s="64"/>
      <c r="O123" s="64"/>
      <c r="P123" s="65">
        <f>P117/P119*1000</f>
        <v>821.75226586102724</v>
      </c>
      <c r="Q123" s="65"/>
    </row>
    <row r="124" spans="1:17" s="19" customFormat="1" ht="11.25" customHeight="1">
      <c r="A124" s="66" t="s">
        <v>83</v>
      </c>
      <c r="B124" s="67"/>
      <c r="C124" s="67"/>
      <c r="D124" s="67"/>
      <c r="E124" s="67"/>
      <c r="F124" s="67"/>
      <c r="G124" s="67"/>
      <c r="H124" s="67"/>
      <c r="I124" s="67"/>
      <c r="J124" s="67"/>
      <c r="K124" s="67"/>
      <c r="L124" s="67"/>
      <c r="M124" s="67"/>
      <c r="N124" s="67"/>
      <c r="O124" s="67"/>
      <c r="P124" s="67"/>
      <c r="Q124" s="68"/>
    </row>
    <row r="125" spans="1:17" s="19" customFormat="1" ht="21.75" customHeight="1">
      <c r="A125" s="21">
        <v>1</v>
      </c>
      <c r="B125" s="22"/>
      <c r="C125" s="23" t="s">
        <v>15</v>
      </c>
      <c r="D125" s="85" t="s">
        <v>99</v>
      </c>
      <c r="E125" s="70"/>
      <c r="F125" s="70"/>
      <c r="G125" s="70"/>
      <c r="H125" s="70"/>
      <c r="I125" s="70"/>
      <c r="J125" s="70"/>
      <c r="K125" s="71"/>
      <c r="L125" s="24" t="s">
        <v>85</v>
      </c>
      <c r="M125" s="64" t="s">
        <v>82</v>
      </c>
      <c r="N125" s="64"/>
      <c r="O125" s="64"/>
      <c r="P125" s="65">
        <v>24.43</v>
      </c>
      <c r="Q125" s="65"/>
    </row>
    <row r="126" spans="1:17" s="19" customFormat="1" ht="21.75" customHeight="1">
      <c r="A126" s="162">
        <v>4</v>
      </c>
      <c r="B126" s="162"/>
      <c r="C126" s="20"/>
      <c r="D126" s="129" t="s">
        <v>47</v>
      </c>
      <c r="E126" s="144"/>
      <c r="F126" s="144"/>
      <c r="G126" s="144"/>
      <c r="H126" s="144"/>
      <c r="I126" s="144"/>
      <c r="J126" s="144"/>
      <c r="K126" s="144"/>
      <c r="L126" s="144"/>
      <c r="M126" s="144"/>
      <c r="N126" s="144"/>
      <c r="O126" s="144"/>
      <c r="P126" s="144"/>
      <c r="Q126" s="145"/>
    </row>
    <row r="127" spans="1:17" s="19" customFormat="1" ht="11.25" customHeight="1">
      <c r="A127" s="66" t="s">
        <v>62</v>
      </c>
      <c r="B127" s="67"/>
      <c r="C127" s="67"/>
      <c r="D127" s="67"/>
      <c r="E127" s="67"/>
      <c r="F127" s="67"/>
      <c r="G127" s="67"/>
      <c r="H127" s="67"/>
      <c r="I127" s="67"/>
      <c r="J127" s="67"/>
      <c r="K127" s="67"/>
      <c r="L127" s="67"/>
      <c r="M127" s="67"/>
      <c r="N127" s="67"/>
      <c r="O127" s="67"/>
      <c r="P127" s="67"/>
      <c r="Q127" s="68"/>
    </row>
    <row r="128" spans="1:17" s="19" customFormat="1" ht="11.25" customHeight="1">
      <c r="A128" s="21">
        <v>1</v>
      </c>
      <c r="B128" s="22"/>
      <c r="C128" s="23" t="s">
        <v>15</v>
      </c>
      <c r="D128" s="85" t="s">
        <v>100</v>
      </c>
      <c r="E128" s="70"/>
      <c r="F128" s="70"/>
      <c r="G128" s="70"/>
      <c r="H128" s="70"/>
      <c r="I128" s="70"/>
      <c r="J128" s="70"/>
      <c r="K128" s="71"/>
      <c r="L128" s="24" t="s">
        <v>64</v>
      </c>
      <c r="M128" s="64" t="s">
        <v>65</v>
      </c>
      <c r="N128" s="64"/>
      <c r="O128" s="64"/>
      <c r="P128" s="65">
        <v>1</v>
      </c>
      <c r="Q128" s="65"/>
    </row>
    <row r="129" spans="1:17" s="19" customFormat="1" ht="11.25" customHeight="1">
      <c r="A129" s="21">
        <v>2</v>
      </c>
      <c r="B129" s="22"/>
      <c r="C129" s="23" t="s">
        <v>15</v>
      </c>
      <c r="D129" s="85" t="s">
        <v>94</v>
      </c>
      <c r="E129" s="70"/>
      <c r="F129" s="70"/>
      <c r="G129" s="70"/>
      <c r="H129" s="70"/>
      <c r="I129" s="70"/>
      <c r="J129" s="70"/>
      <c r="K129" s="71"/>
      <c r="L129" s="24" t="s">
        <v>101</v>
      </c>
      <c r="M129" s="64" t="s">
        <v>65</v>
      </c>
      <c r="N129" s="64"/>
      <c r="O129" s="64"/>
      <c r="P129" s="65">
        <v>17.25</v>
      </c>
      <c r="Q129" s="65"/>
    </row>
    <row r="130" spans="1:17" s="19" customFormat="1" ht="11.25" customHeight="1">
      <c r="A130" s="21">
        <v>3</v>
      </c>
      <c r="B130" s="22"/>
      <c r="C130" s="23" t="s">
        <v>15</v>
      </c>
      <c r="D130" s="85" t="s">
        <v>102</v>
      </c>
      <c r="E130" s="70"/>
      <c r="F130" s="70"/>
      <c r="G130" s="70"/>
      <c r="H130" s="70"/>
      <c r="I130" s="70"/>
      <c r="J130" s="70"/>
      <c r="K130" s="71"/>
      <c r="L130" s="24" t="s">
        <v>69</v>
      </c>
      <c r="M130" s="64" t="s">
        <v>180</v>
      </c>
      <c r="N130" s="64"/>
      <c r="O130" s="64"/>
      <c r="P130" s="65">
        <f>K50</f>
        <v>2109.0360000000005</v>
      </c>
      <c r="Q130" s="65"/>
    </row>
    <row r="131" spans="1:17" s="19" customFormat="1" ht="11.25" customHeight="1">
      <c r="A131" s="66" t="s">
        <v>70</v>
      </c>
      <c r="B131" s="67"/>
      <c r="C131" s="67"/>
      <c r="D131" s="67"/>
      <c r="E131" s="67"/>
      <c r="F131" s="67"/>
      <c r="G131" s="67"/>
      <c r="H131" s="67"/>
      <c r="I131" s="67"/>
      <c r="J131" s="67"/>
      <c r="K131" s="67"/>
      <c r="L131" s="67"/>
      <c r="M131" s="67"/>
      <c r="N131" s="67"/>
      <c r="O131" s="67"/>
      <c r="P131" s="67"/>
      <c r="Q131" s="68"/>
    </row>
    <row r="132" spans="1:17" s="19" customFormat="1" ht="11.25" customHeight="1">
      <c r="A132" s="21">
        <v>1</v>
      </c>
      <c r="B132" s="22"/>
      <c r="C132" s="23" t="s">
        <v>15</v>
      </c>
      <c r="D132" s="85" t="s">
        <v>103</v>
      </c>
      <c r="E132" s="70"/>
      <c r="F132" s="70"/>
      <c r="G132" s="70"/>
      <c r="H132" s="70"/>
      <c r="I132" s="70"/>
      <c r="J132" s="70"/>
      <c r="K132" s="71"/>
      <c r="L132" s="24" t="s">
        <v>64</v>
      </c>
      <c r="M132" s="64" t="s">
        <v>65</v>
      </c>
      <c r="N132" s="64"/>
      <c r="O132" s="64"/>
      <c r="P132" s="65">
        <v>36</v>
      </c>
      <c r="Q132" s="65"/>
    </row>
    <row r="133" spans="1:17" s="19" customFormat="1" ht="11.25" customHeight="1">
      <c r="A133" s="21">
        <v>2</v>
      </c>
      <c r="B133" s="22"/>
      <c r="C133" s="23" t="s">
        <v>15</v>
      </c>
      <c r="D133" s="85" t="s">
        <v>104</v>
      </c>
      <c r="E133" s="70"/>
      <c r="F133" s="70"/>
      <c r="G133" s="70"/>
      <c r="H133" s="70"/>
      <c r="I133" s="70"/>
      <c r="J133" s="70"/>
      <c r="K133" s="71"/>
      <c r="L133" s="24" t="s">
        <v>64</v>
      </c>
      <c r="M133" s="64" t="s">
        <v>65</v>
      </c>
      <c r="N133" s="64"/>
      <c r="O133" s="64"/>
      <c r="P133" s="65">
        <v>14</v>
      </c>
      <c r="Q133" s="65"/>
    </row>
    <row r="134" spans="1:17" s="19" customFormat="1" ht="11.25" customHeight="1">
      <c r="A134" s="21">
        <v>3</v>
      </c>
      <c r="B134" s="22"/>
      <c r="C134" s="23" t="s">
        <v>15</v>
      </c>
      <c r="D134" s="85" t="s">
        <v>105</v>
      </c>
      <c r="E134" s="70"/>
      <c r="F134" s="70"/>
      <c r="G134" s="70"/>
      <c r="H134" s="70"/>
      <c r="I134" s="70"/>
      <c r="J134" s="70"/>
      <c r="K134" s="71"/>
      <c r="L134" s="24" t="s">
        <v>106</v>
      </c>
      <c r="M134" s="64" t="s">
        <v>65</v>
      </c>
      <c r="N134" s="64"/>
      <c r="O134" s="64"/>
      <c r="P134" s="65">
        <v>15000</v>
      </c>
      <c r="Q134" s="65"/>
    </row>
    <row r="135" spans="1:17" s="19" customFormat="1" ht="11.25" customHeight="1">
      <c r="A135" s="66" t="s">
        <v>79</v>
      </c>
      <c r="B135" s="67"/>
      <c r="C135" s="67"/>
      <c r="D135" s="67"/>
      <c r="E135" s="67"/>
      <c r="F135" s="67"/>
      <c r="G135" s="67"/>
      <c r="H135" s="67"/>
      <c r="I135" s="67"/>
      <c r="J135" s="67"/>
      <c r="K135" s="67"/>
      <c r="L135" s="67"/>
      <c r="M135" s="67"/>
      <c r="N135" s="67"/>
      <c r="O135" s="67"/>
      <c r="P135" s="67"/>
      <c r="Q135" s="68"/>
    </row>
    <row r="136" spans="1:17" s="19" customFormat="1" ht="11.25" customHeight="1">
      <c r="A136" s="21">
        <v>1</v>
      </c>
      <c r="B136" s="22"/>
      <c r="C136" s="23" t="s">
        <v>15</v>
      </c>
      <c r="D136" s="85" t="s">
        <v>107</v>
      </c>
      <c r="E136" s="70"/>
      <c r="F136" s="70"/>
      <c r="G136" s="70"/>
      <c r="H136" s="70"/>
      <c r="I136" s="70"/>
      <c r="J136" s="70"/>
      <c r="K136" s="71"/>
      <c r="L136" s="24" t="s">
        <v>64</v>
      </c>
      <c r="M136" s="64" t="s">
        <v>82</v>
      </c>
      <c r="N136" s="64"/>
      <c r="O136" s="64"/>
      <c r="P136" s="65">
        <v>27</v>
      </c>
      <c r="Q136" s="65"/>
    </row>
    <row r="137" spans="1:17" s="19" customFormat="1" ht="11.25" customHeight="1">
      <c r="A137" s="66" t="s">
        <v>83</v>
      </c>
      <c r="B137" s="67"/>
      <c r="C137" s="67"/>
      <c r="D137" s="67"/>
      <c r="E137" s="67"/>
      <c r="F137" s="67"/>
      <c r="G137" s="67"/>
      <c r="H137" s="67"/>
      <c r="I137" s="67"/>
      <c r="J137" s="67"/>
      <c r="K137" s="67"/>
      <c r="L137" s="67"/>
      <c r="M137" s="67"/>
      <c r="N137" s="67"/>
      <c r="O137" s="67"/>
      <c r="P137" s="67"/>
      <c r="Q137" s="68"/>
    </row>
    <row r="138" spans="1:17" s="19" customFormat="1" ht="11.25" customHeight="1">
      <c r="A138" s="21">
        <v>1</v>
      </c>
      <c r="B138" s="22"/>
      <c r="C138" s="23" t="s">
        <v>15</v>
      </c>
      <c r="D138" s="85" t="s">
        <v>108</v>
      </c>
      <c r="E138" s="70"/>
      <c r="F138" s="70"/>
      <c r="G138" s="70"/>
      <c r="H138" s="70"/>
      <c r="I138" s="70"/>
      <c r="J138" s="70"/>
      <c r="K138" s="71"/>
      <c r="L138" s="24" t="s">
        <v>85</v>
      </c>
      <c r="M138" s="64" t="s">
        <v>82</v>
      </c>
      <c r="N138" s="64"/>
      <c r="O138" s="64"/>
      <c r="P138" s="65">
        <v>100</v>
      </c>
      <c r="Q138" s="65"/>
    </row>
    <row r="139" spans="1:17" s="19" customFormat="1" ht="11.25" customHeight="1">
      <c r="A139" s="21">
        <v>2</v>
      </c>
      <c r="B139" s="22"/>
      <c r="C139" s="23" t="s">
        <v>15</v>
      </c>
      <c r="D139" s="85" t="s">
        <v>109</v>
      </c>
      <c r="E139" s="70"/>
      <c r="F139" s="70"/>
      <c r="G139" s="70"/>
      <c r="H139" s="70"/>
      <c r="I139" s="70"/>
      <c r="J139" s="70"/>
      <c r="K139" s="71"/>
      <c r="L139" s="24" t="s">
        <v>85</v>
      </c>
      <c r="M139" s="64" t="s">
        <v>82</v>
      </c>
      <c r="N139" s="64"/>
      <c r="O139" s="64"/>
      <c r="P139" s="65">
        <v>3.2</v>
      </c>
      <c r="Q139" s="65"/>
    </row>
    <row r="140" spans="1:17" s="19" customFormat="1" ht="11.25" customHeight="1">
      <c r="A140" s="162">
        <v>8</v>
      </c>
      <c r="B140" s="162"/>
      <c r="C140" s="20"/>
      <c r="D140" s="129" t="s">
        <v>48</v>
      </c>
      <c r="E140" s="144"/>
      <c r="F140" s="144"/>
      <c r="G140" s="144"/>
      <c r="H140" s="144"/>
      <c r="I140" s="144"/>
      <c r="J140" s="144"/>
      <c r="K140" s="144"/>
      <c r="L140" s="144"/>
      <c r="M140" s="144"/>
      <c r="N140" s="144"/>
      <c r="O140" s="144"/>
      <c r="P140" s="144"/>
      <c r="Q140" s="145"/>
    </row>
    <row r="141" spans="1:17" s="19" customFormat="1" ht="11.25" customHeight="1">
      <c r="A141" s="66" t="s">
        <v>62</v>
      </c>
      <c r="B141" s="67"/>
      <c r="C141" s="67"/>
      <c r="D141" s="67"/>
      <c r="E141" s="67"/>
      <c r="F141" s="67"/>
      <c r="G141" s="67"/>
      <c r="H141" s="67"/>
      <c r="I141" s="67"/>
      <c r="J141" s="67"/>
      <c r="K141" s="67"/>
      <c r="L141" s="67"/>
      <c r="M141" s="67"/>
      <c r="N141" s="67"/>
      <c r="O141" s="67"/>
      <c r="P141" s="67"/>
      <c r="Q141" s="68"/>
    </row>
    <row r="142" spans="1:17" s="19" customFormat="1" ht="11.25" customHeight="1">
      <c r="A142" s="21">
        <v>1</v>
      </c>
      <c r="B142" s="22"/>
      <c r="C142" s="23" t="s">
        <v>15</v>
      </c>
      <c r="D142" s="85" t="s">
        <v>120</v>
      </c>
      <c r="E142" s="70"/>
      <c r="F142" s="70"/>
      <c r="G142" s="70"/>
      <c r="H142" s="70"/>
      <c r="I142" s="70"/>
      <c r="J142" s="70"/>
      <c r="K142" s="71"/>
      <c r="L142" s="24" t="s">
        <v>64</v>
      </c>
      <c r="M142" s="64" t="s">
        <v>65</v>
      </c>
      <c r="N142" s="64"/>
      <c r="O142" s="64"/>
      <c r="P142" s="65">
        <v>1</v>
      </c>
      <c r="Q142" s="65"/>
    </row>
    <row r="143" spans="1:17" s="19" customFormat="1" ht="11.25" customHeight="1">
      <c r="A143" s="21">
        <v>2</v>
      </c>
      <c r="B143" s="22"/>
      <c r="C143" s="23" t="s">
        <v>15</v>
      </c>
      <c r="D143" s="85" t="s">
        <v>121</v>
      </c>
      <c r="E143" s="70"/>
      <c r="F143" s="70"/>
      <c r="G143" s="70"/>
      <c r="H143" s="70"/>
      <c r="I143" s="70"/>
      <c r="J143" s="70"/>
      <c r="K143" s="71"/>
      <c r="L143" s="24" t="s">
        <v>101</v>
      </c>
      <c r="M143" s="64" t="s">
        <v>65</v>
      </c>
      <c r="N143" s="64"/>
      <c r="O143" s="64"/>
      <c r="P143" s="65">
        <v>236</v>
      </c>
      <c r="Q143" s="65"/>
    </row>
    <row r="144" spans="1:17" s="19" customFormat="1" ht="11.25" customHeight="1">
      <c r="A144" s="21">
        <v>3</v>
      </c>
      <c r="B144" s="22"/>
      <c r="C144" s="23" t="s">
        <v>15</v>
      </c>
      <c r="D144" s="85" t="s">
        <v>122</v>
      </c>
      <c r="E144" s="70"/>
      <c r="F144" s="70"/>
      <c r="G144" s="70"/>
      <c r="H144" s="70"/>
      <c r="I144" s="70"/>
      <c r="J144" s="70"/>
      <c r="K144" s="71"/>
      <c r="L144" s="24" t="s">
        <v>101</v>
      </c>
      <c r="M144" s="64" t="s">
        <v>65</v>
      </c>
      <c r="N144" s="64"/>
      <c r="O144" s="64"/>
      <c r="P144" s="65">
        <v>42</v>
      </c>
      <c r="Q144" s="65"/>
    </row>
    <row r="145" spans="1:17" s="19" customFormat="1" ht="11.25" customHeight="1">
      <c r="A145" s="21">
        <v>4</v>
      </c>
      <c r="B145" s="22"/>
      <c r="C145" s="23" t="s">
        <v>15</v>
      </c>
      <c r="D145" s="85" t="s">
        <v>123</v>
      </c>
      <c r="E145" s="70"/>
      <c r="F145" s="70"/>
      <c r="G145" s="70"/>
      <c r="H145" s="70"/>
      <c r="I145" s="70"/>
      <c r="J145" s="70"/>
      <c r="K145" s="71"/>
      <c r="L145" s="24" t="s">
        <v>101</v>
      </c>
      <c r="M145" s="64" t="s">
        <v>65</v>
      </c>
      <c r="N145" s="64"/>
      <c r="O145" s="64"/>
      <c r="P145" s="65">
        <v>32.5</v>
      </c>
      <c r="Q145" s="65"/>
    </row>
    <row r="146" spans="1:17" s="19" customFormat="1" ht="11.25" customHeight="1">
      <c r="A146" s="21">
        <v>5</v>
      </c>
      <c r="B146" s="22"/>
      <c r="C146" s="23" t="s">
        <v>15</v>
      </c>
      <c r="D146" s="85" t="s">
        <v>124</v>
      </c>
      <c r="E146" s="70"/>
      <c r="F146" s="70"/>
      <c r="G146" s="70"/>
      <c r="H146" s="70"/>
      <c r="I146" s="70"/>
      <c r="J146" s="70"/>
      <c r="K146" s="71"/>
      <c r="L146" s="24" t="s">
        <v>101</v>
      </c>
      <c r="M146" s="64" t="s">
        <v>65</v>
      </c>
      <c r="N146" s="64"/>
      <c r="O146" s="64"/>
      <c r="P146" s="65">
        <v>74.5</v>
      </c>
      <c r="Q146" s="65"/>
    </row>
    <row r="147" spans="1:17" s="19" customFormat="1" ht="11.25" customHeight="1">
      <c r="A147" s="21">
        <v>6</v>
      </c>
      <c r="B147" s="22"/>
      <c r="C147" s="23" t="s">
        <v>15</v>
      </c>
      <c r="D147" s="85" t="s">
        <v>125</v>
      </c>
      <c r="E147" s="70"/>
      <c r="F147" s="70"/>
      <c r="G147" s="70"/>
      <c r="H147" s="70"/>
      <c r="I147" s="70"/>
      <c r="J147" s="70"/>
      <c r="K147" s="71"/>
      <c r="L147" s="24" t="s">
        <v>101</v>
      </c>
      <c r="M147" s="64" t="s">
        <v>65</v>
      </c>
      <c r="N147" s="64"/>
      <c r="O147" s="64"/>
      <c r="P147" s="65">
        <v>87</v>
      </c>
      <c r="Q147" s="65"/>
    </row>
    <row r="148" spans="1:17" s="19" customFormat="1" ht="11.25" customHeight="1">
      <c r="A148" s="21">
        <v>7</v>
      </c>
      <c r="B148" s="22"/>
      <c r="C148" s="23" t="s">
        <v>15</v>
      </c>
      <c r="D148" s="85" t="s">
        <v>126</v>
      </c>
      <c r="E148" s="70"/>
      <c r="F148" s="70"/>
      <c r="G148" s="70"/>
      <c r="H148" s="70"/>
      <c r="I148" s="70"/>
      <c r="J148" s="70"/>
      <c r="K148" s="71"/>
      <c r="L148" s="24" t="s">
        <v>69</v>
      </c>
      <c r="M148" s="64" t="s">
        <v>65</v>
      </c>
      <c r="N148" s="64"/>
      <c r="O148" s="64"/>
      <c r="P148" s="65">
        <v>31307.281999999999</v>
      </c>
      <c r="Q148" s="65"/>
    </row>
    <row r="149" spans="1:17" s="19" customFormat="1" ht="11.25" customHeight="1">
      <c r="A149" s="66" t="s">
        <v>70</v>
      </c>
      <c r="B149" s="67"/>
      <c r="C149" s="67"/>
      <c r="D149" s="67"/>
      <c r="E149" s="67"/>
      <c r="F149" s="67"/>
      <c r="G149" s="67"/>
      <c r="H149" s="67"/>
      <c r="I149" s="67"/>
      <c r="J149" s="67"/>
      <c r="K149" s="67"/>
      <c r="L149" s="67"/>
      <c r="M149" s="67"/>
      <c r="N149" s="67"/>
      <c r="O149" s="67"/>
      <c r="P149" s="67"/>
      <c r="Q149" s="68"/>
    </row>
    <row r="150" spans="1:17" s="19" customFormat="1" ht="11.25" customHeight="1">
      <c r="A150" s="21">
        <v>1</v>
      </c>
      <c r="B150" s="22"/>
      <c r="C150" s="23" t="s">
        <v>15</v>
      </c>
      <c r="D150" s="85" t="s">
        <v>127</v>
      </c>
      <c r="E150" s="70"/>
      <c r="F150" s="70"/>
      <c r="G150" s="70"/>
      <c r="H150" s="70"/>
      <c r="I150" s="70"/>
      <c r="J150" s="70"/>
      <c r="K150" s="71"/>
      <c r="L150" s="24" t="s">
        <v>106</v>
      </c>
      <c r="M150" s="64" t="s">
        <v>65</v>
      </c>
      <c r="N150" s="64"/>
      <c r="O150" s="64"/>
      <c r="P150" s="65">
        <v>269424</v>
      </c>
      <c r="Q150" s="65"/>
    </row>
    <row r="151" spans="1:17" s="19" customFormat="1" ht="11.25" customHeight="1">
      <c r="A151" s="21">
        <v>2</v>
      </c>
      <c r="B151" s="22"/>
      <c r="C151" s="23" t="s">
        <v>15</v>
      </c>
      <c r="D151" s="85" t="s">
        <v>128</v>
      </c>
      <c r="E151" s="70"/>
      <c r="F151" s="70"/>
      <c r="G151" s="70"/>
      <c r="H151" s="70"/>
      <c r="I151" s="70"/>
      <c r="J151" s="70"/>
      <c r="K151" s="71"/>
      <c r="L151" s="24" t="s">
        <v>129</v>
      </c>
      <c r="M151" s="64" t="s">
        <v>65</v>
      </c>
      <c r="N151" s="64"/>
      <c r="O151" s="64"/>
      <c r="P151" s="189"/>
      <c r="Q151" s="189"/>
    </row>
    <row r="152" spans="1:17" s="19" customFormat="1" ht="11.25" customHeight="1">
      <c r="A152" s="21">
        <v>3</v>
      </c>
      <c r="B152" s="22"/>
      <c r="C152" s="23" t="s">
        <v>15</v>
      </c>
      <c r="D152" s="85" t="s">
        <v>130</v>
      </c>
      <c r="E152" s="70"/>
      <c r="F152" s="70"/>
      <c r="G152" s="70"/>
      <c r="H152" s="70"/>
      <c r="I152" s="70"/>
      <c r="J152" s="70"/>
      <c r="K152" s="71"/>
      <c r="L152" s="24" t="s">
        <v>106</v>
      </c>
      <c r="M152" s="64" t="s">
        <v>65</v>
      </c>
      <c r="N152" s="64"/>
      <c r="O152" s="64"/>
      <c r="P152" s="65">
        <f>P150-P153</f>
        <v>200711</v>
      </c>
      <c r="Q152" s="65"/>
    </row>
    <row r="153" spans="1:17" s="19" customFormat="1" ht="11.25" customHeight="1">
      <c r="A153" s="21">
        <v>4</v>
      </c>
      <c r="B153" s="22"/>
      <c r="C153" s="23" t="s">
        <v>15</v>
      </c>
      <c r="D153" s="85" t="s">
        <v>131</v>
      </c>
      <c r="E153" s="70"/>
      <c r="F153" s="70"/>
      <c r="G153" s="70"/>
      <c r="H153" s="70"/>
      <c r="I153" s="70"/>
      <c r="J153" s="70"/>
      <c r="K153" s="71"/>
      <c r="L153" s="24" t="s">
        <v>106</v>
      </c>
      <c r="M153" s="64" t="s">
        <v>65</v>
      </c>
      <c r="N153" s="64"/>
      <c r="O153" s="64"/>
      <c r="P153" s="65">
        <v>68713</v>
      </c>
      <c r="Q153" s="65"/>
    </row>
    <row r="154" spans="1:17" s="19" customFormat="1" ht="11.25" customHeight="1">
      <c r="A154" s="21">
        <v>5</v>
      </c>
      <c r="B154" s="22"/>
      <c r="C154" s="23" t="s">
        <v>15</v>
      </c>
      <c r="D154" s="85" t="s">
        <v>132</v>
      </c>
      <c r="E154" s="70"/>
      <c r="F154" s="70"/>
      <c r="G154" s="70"/>
      <c r="H154" s="70"/>
      <c r="I154" s="70"/>
      <c r="J154" s="70"/>
      <c r="K154" s="71"/>
      <c r="L154" s="24" t="s">
        <v>69</v>
      </c>
      <c r="M154" s="64" t="s">
        <v>65</v>
      </c>
      <c r="N154" s="64"/>
      <c r="O154" s="64"/>
      <c r="P154" s="65">
        <v>45724.415000000001</v>
      </c>
      <c r="Q154" s="65"/>
    </row>
    <row r="155" spans="1:17" s="19" customFormat="1" ht="11.25" customHeight="1">
      <c r="A155" s="21">
        <v>6</v>
      </c>
      <c r="B155" s="22"/>
      <c r="C155" s="23" t="s">
        <v>15</v>
      </c>
      <c r="D155" s="85" t="s">
        <v>133</v>
      </c>
      <c r="E155" s="70"/>
      <c r="F155" s="70"/>
      <c r="G155" s="70"/>
      <c r="H155" s="70"/>
      <c r="I155" s="70"/>
      <c r="J155" s="70"/>
      <c r="K155" s="71"/>
      <c r="L155" s="24" t="s">
        <v>129</v>
      </c>
      <c r="M155" s="64" t="s">
        <v>65</v>
      </c>
      <c r="N155" s="64"/>
      <c r="O155" s="64"/>
      <c r="P155" s="189"/>
      <c r="Q155" s="189"/>
    </row>
    <row r="156" spans="1:17" s="19" customFormat="1" ht="11.25" customHeight="1">
      <c r="A156" s="21">
        <v>7</v>
      </c>
      <c r="B156" s="22"/>
      <c r="C156" s="23" t="s">
        <v>15</v>
      </c>
      <c r="D156" s="85" t="s">
        <v>134</v>
      </c>
      <c r="E156" s="70"/>
      <c r="F156" s="70"/>
      <c r="G156" s="70"/>
      <c r="H156" s="70"/>
      <c r="I156" s="70"/>
      <c r="J156" s="70"/>
      <c r="K156" s="71"/>
      <c r="L156" s="24" t="s">
        <v>69</v>
      </c>
      <c r="M156" s="64" t="s">
        <v>65</v>
      </c>
      <c r="N156" s="64"/>
      <c r="O156" s="64"/>
      <c r="P156" s="65">
        <f>K51</f>
        <v>31025.055</v>
      </c>
      <c r="Q156" s="65"/>
    </row>
    <row r="157" spans="1:17" s="19" customFormat="1" ht="11.25" customHeight="1">
      <c r="A157" s="21">
        <v>8</v>
      </c>
      <c r="B157" s="22"/>
      <c r="C157" s="23" t="s">
        <v>15</v>
      </c>
      <c r="D157" s="85" t="s">
        <v>135</v>
      </c>
      <c r="E157" s="70"/>
      <c r="F157" s="70"/>
      <c r="G157" s="70"/>
      <c r="H157" s="70"/>
      <c r="I157" s="70"/>
      <c r="J157" s="70"/>
      <c r="K157" s="71"/>
      <c r="L157" s="24" t="s">
        <v>69</v>
      </c>
      <c r="M157" s="64" t="s">
        <v>65</v>
      </c>
      <c r="N157" s="64"/>
      <c r="O157" s="64"/>
      <c r="P157" s="65">
        <v>14417.133</v>
      </c>
      <c r="Q157" s="65"/>
    </row>
    <row r="158" spans="1:17" s="19" customFormat="1" ht="11.25" customHeight="1">
      <c r="A158" s="21">
        <v>9</v>
      </c>
      <c r="B158" s="22"/>
      <c r="C158" s="23" t="s">
        <v>15</v>
      </c>
      <c r="D158" s="85" t="s">
        <v>136</v>
      </c>
      <c r="E158" s="70"/>
      <c r="F158" s="70"/>
      <c r="G158" s="70"/>
      <c r="H158" s="70"/>
      <c r="I158" s="70"/>
      <c r="J158" s="70"/>
      <c r="K158" s="71"/>
      <c r="L158" s="24" t="s">
        <v>69</v>
      </c>
      <c r="M158" s="64" t="s">
        <v>65</v>
      </c>
      <c r="N158" s="64"/>
      <c r="O158" s="64"/>
      <c r="P158" s="65">
        <v>13796.145</v>
      </c>
      <c r="Q158" s="65"/>
    </row>
    <row r="159" spans="1:17" s="19" customFormat="1" ht="11.25" customHeight="1">
      <c r="A159" s="21">
        <v>10</v>
      </c>
      <c r="B159" s="22"/>
      <c r="C159" s="23" t="s">
        <v>15</v>
      </c>
      <c r="D159" s="85" t="s">
        <v>137</v>
      </c>
      <c r="E159" s="70"/>
      <c r="F159" s="70"/>
      <c r="G159" s="70"/>
      <c r="H159" s="70"/>
      <c r="I159" s="70"/>
      <c r="J159" s="70"/>
      <c r="K159" s="71"/>
      <c r="L159" s="24" t="s">
        <v>64</v>
      </c>
      <c r="M159" s="64" t="s">
        <v>65</v>
      </c>
      <c r="N159" s="64"/>
      <c r="O159" s="64"/>
      <c r="P159" s="65">
        <v>200711</v>
      </c>
      <c r="Q159" s="65"/>
    </row>
    <row r="160" spans="1:17" s="19" customFormat="1" ht="11.25" customHeight="1">
      <c r="A160" s="66" t="s">
        <v>79</v>
      </c>
      <c r="B160" s="67"/>
      <c r="C160" s="67"/>
      <c r="D160" s="67"/>
      <c r="E160" s="67"/>
      <c r="F160" s="67"/>
      <c r="G160" s="67"/>
      <c r="H160" s="67"/>
      <c r="I160" s="67"/>
      <c r="J160" s="67"/>
      <c r="K160" s="67"/>
      <c r="L160" s="67"/>
      <c r="M160" s="67"/>
      <c r="N160" s="67"/>
      <c r="O160" s="67"/>
      <c r="P160" s="67"/>
      <c r="Q160" s="68"/>
    </row>
    <row r="161" spans="1:17" s="19" customFormat="1" ht="11.25" customHeight="1">
      <c r="A161" s="21">
        <v>1</v>
      </c>
      <c r="B161" s="22"/>
      <c r="C161" s="23" t="s">
        <v>15</v>
      </c>
      <c r="D161" s="85" t="s">
        <v>138</v>
      </c>
      <c r="E161" s="70"/>
      <c r="F161" s="70"/>
      <c r="G161" s="70"/>
      <c r="H161" s="70"/>
      <c r="I161" s="70"/>
      <c r="J161" s="70"/>
      <c r="K161" s="71"/>
      <c r="L161" s="24" t="s">
        <v>106</v>
      </c>
      <c r="M161" s="64" t="s">
        <v>82</v>
      </c>
      <c r="N161" s="64"/>
      <c r="O161" s="64"/>
      <c r="P161" s="65">
        <v>269424</v>
      </c>
      <c r="Q161" s="65"/>
    </row>
    <row r="162" spans="1:17" s="19" customFormat="1" ht="11.25" customHeight="1">
      <c r="A162" s="21">
        <v>2</v>
      </c>
      <c r="B162" s="22"/>
      <c r="C162" s="23" t="s">
        <v>15</v>
      </c>
      <c r="D162" s="85" t="s">
        <v>139</v>
      </c>
      <c r="E162" s="70"/>
      <c r="F162" s="70"/>
      <c r="G162" s="70"/>
      <c r="H162" s="70"/>
      <c r="I162" s="70"/>
      <c r="J162" s="70"/>
      <c r="K162" s="71"/>
      <c r="L162" s="24" t="s">
        <v>81</v>
      </c>
      <c r="M162" s="64" t="s">
        <v>82</v>
      </c>
      <c r="N162" s="64"/>
      <c r="O162" s="64"/>
      <c r="P162" s="65">
        <v>60.232999999999997</v>
      </c>
      <c r="Q162" s="65"/>
    </row>
    <row r="163" spans="1:17" s="19" customFormat="1" ht="11.25" customHeight="1">
      <c r="A163" s="66" t="s">
        <v>83</v>
      </c>
      <c r="B163" s="67"/>
      <c r="C163" s="67"/>
      <c r="D163" s="67"/>
      <c r="E163" s="67"/>
      <c r="F163" s="67"/>
      <c r="G163" s="67"/>
      <c r="H163" s="67"/>
      <c r="I163" s="67"/>
      <c r="J163" s="67"/>
      <c r="K163" s="67"/>
      <c r="L163" s="67"/>
      <c r="M163" s="67"/>
      <c r="N163" s="67"/>
      <c r="O163" s="67"/>
      <c r="P163" s="67"/>
      <c r="Q163" s="68"/>
    </row>
    <row r="164" spans="1:17" s="19" customFormat="1" ht="21.75" customHeight="1">
      <c r="A164" s="21">
        <v>1</v>
      </c>
      <c r="B164" s="22"/>
      <c r="C164" s="23" t="s">
        <v>15</v>
      </c>
      <c r="D164" s="85" t="s">
        <v>140</v>
      </c>
      <c r="E164" s="70"/>
      <c r="F164" s="70"/>
      <c r="G164" s="70"/>
      <c r="H164" s="70"/>
      <c r="I164" s="70"/>
      <c r="J164" s="70"/>
      <c r="K164" s="71"/>
      <c r="L164" s="24" t="s">
        <v>85</v>
      </c>
      <c r="M164" s="64" t="s">
        <v>82</v>
      </c>
      <c r="N164" s="64"/>
      <c r="O164" s="64"/>
      <c r="P164" s="65">
        <v>-9.5</v>
      </c>
      <c r="Q164" s="65"/>
    </row>
    <row r="165" spans="1:17" s="19" customFormat="1" ht="11.25" customHeight="1">
      <c r="A165" s="21">
        <v>2</v>
      </c>
      <c r="B165" s="22"/>
      <c r="C165" s="23" t="s">
        <v>15</v>
      </c>
      <c r="D165" s="85" t="s">
        <v>141</v>
      </c>
      <c r="E165" s="70"/>
      <c r="F165" s="70"/>
      <c r="G165" s="70"/>
      <c r="H165" s="70"/>
      <c r="I165" s="70"/>
      <c r="J165" s="70"/>
      <c r="K165" s="71"/>
      <c r="L165" s="24" t="s">
        <v>85</v>
      </c>
      <c r="M165" s="64" t="s">
        <v>82</v>
      </c>
      <c r="N165" s="64"/>
      <c r="O165" s="64"/>
      <c r="P165" s="65">
        <v>68.459999999999994</v>
      </c>
      <c r="Q165" s="65"/>
    </row>
    <row r="166" spans="1:17" s="19" customFormat="1" ht="11.25" customHeight="1">
      <c r="A166" s="162">
        <v>5</v>
      </c>
      <c r="B166" s="162"/>
      <c r="C166" s="20"/>
      <c r="D166" s="129" t="s">
        <v>49</v>
      </c>
      <c r="E166" s="144"/>
      <c r="F166" s="144"/>
      <c r="G166" s="144"/>
      <c r="H166" s="144"/>
      <c r="I166" s="144"/>
      <c r="J166" s="144"/>
      <c r="K166" s="144"/>
      <c r="L166" s="144"/>
      <c r="M166" s="144"/>
      <c r="N166" s="144"/>
      <c r="O166" s="144"/>
      <c r="P166" s="144"/>
      <c r="Q166" s="145"/>
    </row>
    <row r="167" spans="1:17" s="19" customFormat="1" ht="11.25" customHeight="1">
      <c r="A167" s="66" t="s">
        <v>62</v>
      </c>
      <c r="B167" s="67"/>
      <c r="C167" s="67"/>
      <c r="D167" s="67"/>
      <c r="E167" s="67"/>
      <c r="F167" s="67"/>
      <c r="G167" s="67"/>
      <c r="H167" s="67"/>
      <c r="I167" s="67"/>
      <c r="J167" s="67"/>
      <c r="K167" s="67"/>
      <c r="L167" s="67"/>
      <c r="M167" s="67"/>
      <c r="N167" s="67"/>
      <c r="O167" s="67"/>
      <c r="P167" s="67"/>
      <c r="Q167" s="68"/>
    </row>
    <row r="168" spans="1:17" s="19" customFormat="1" ht="11.25" customHeight="1">
      <c r="A168" s="21">
        <v>1</v>
      </c>
      <c r="B168" s="22"/>
      <c r="C168" s="23" t="s">
        <v>15</v>
      </c>
      <c r="D168" s="85" t="s">
        <v>110</v>
      </c>
      <c r="E168" s="70"/>
      <c r="F168" s="70"/>
      <c r="G168" s="70"/>
      <c r="H168" s="70"/>
      <c r="I168" s="70"/>
      <c r="J168" s="70"/>
      <c r="K168" s="71"/>
      <c r="L168" s="24" t="s">
        <v>69</v>
      </c>
      <c r="M168" s="64" t="s">
        <v>65</v>
      </c>
      <c r="N168" s="64"/>
      <c r="O168" s="64"/>
      <c r="P168" s="65">
        <f>K52</f>
        <v>52.423999999999999</v>
      </c>
      <c r="Q168" s="65"/>
    </row>
    <row r="169" spans="1:17" s="19" customFormat="1" ht="11.25" customHeight="1">
      <c r="A169" s="66" t="s">
        <v>70</v>
      </c>
      <c r="B169" s="67"/>
      <c r="C169" s="67"/>
      <c r="D169" s="67"/>
      <c r="E169" s="67"/>
      <c r="F169" s="67"/>
      <c r="G169" s="67"/>
      <c r="H169" s="67"/>
      <c r="I169" s="67"/>
      <c r="J169" s="67"/>
      <c r="K169" s="67"/>
      <c r="L169" s="67"/>
      <c r="M169" s="67"/>
      <c r="N169" s="67"/>
      <c r="O169" s="67"/>
      <c r="P169" s="67"/>
      <c r="Q169" s="68"/>
    </row>
    <row r="170" spans="1:17" s="19" customFormat="1" ht="11.25" customHeight="1">
      <c r="A170" s="21">
        <v>1</v>
      </c>
      <c r="B170" s="22"/>
      <c r="C170" s="23" t="s">
        <v>15</v>
      </c>
      <c r="D170" s="69" t="s">
        <v>182</v>
      </c>
      <c r="E170" s="70"/>
      <c r="F170" s="70"/>
      <c r="G170" s="70"/>
      <c r="H170" s="70"/>
      <c r="I170" s="70"/>
      <c r="J170" s="70"/>
      <c r="K170" s="71"/>
      <c r="L170" s="24" t="s">
        <v>64</v>
      </c>
      <c r="M170" s="64" t="s">
        <v>65</v>
      </c>
      <c r="N170" s="64"/>
      <c r="O170" s="64"/>
      <c r="P170" s="65">
        <v>5</v>
      </c>
      <c r="Q170" s="65"/>
    </row>
    <row r="171" spans="1:17" s="19" customFormat="1" ht="11.25" customHeight="1">
      <c r="A171" s="66" t="s">
        <v>79</v>
      </c>
      <c r="B171" s="67"/>
      <c r="C171" s="67"/>
      <c r="D171" s="67"/>
      <c r="E171" s="67"/>
      <c r="F171" s="67"/>
      <c r="G171" s="67"/>
      <c r="H171" s="67"/>
      <c r="I171" s="67"/>
      <c r="J171" s="67"/>
      <c r="K171" s="67"/>
      <c r="L171" s="67"/>
      <c r="M171" s="67"/>
      <c r="N171" s="67"/>
      <c r="O171" s="67"/>
      <c r="P171" s="67"/>
      <c r="Q171" s="68"/>
    </row>
    <row r="172" spans="1:17" s="19" customFormat="1" ht="11.25" customHeight="1">
      <c r="A172" s="21">
        <v>1</v>
      </c>
      <c r="B172" s="22"/>
      <c r="C172" s="23" t="s">
        <v>15</v>
      </c>
      <c r="D172" s="85" t="s">
        <v>111</v>
      </c>
      <c r="E172" s="70"/>
      <c r="F172" s="70"/>
      <c r="G172" s="70"/>
      <c r="H172" s="70"/>
      <c r="I172" s="70"/>
      <c r="J172" s="70"/>
      <c r="K172" s="71"/>
      <c r="L172" s="24" t="s">
        <v>69</v>
      </c>
      <c r="M172" s="64" t="s">
        <v>82</v>
      </c>
      <c r="N172" s="64"/>
      <c r="O172" s="64"/>
      <c r="P172" s="65">
        <v>10.484999999999999</v>
      </c>
      <c r="Q172" s="65"/>
    </row>
    <row r="173" spans="1:17" s="19" customFormat="1" ht="11.25" customHeight="1">
      <c r="A173" s="66" t="s">
        <v>83</v>
      </c>
      <c r="B173" s="67"/>
      <c r="C173" s="67"/>
      <c r="D173" s="67"/>
      <c r="E173" s="67"/>
      <c r="F173" s="67"/>
      <c r="G173" s="67"/>
      <c r="H173" s="67"/>
      <c r="I173" s="67"/>
      <c r="J173" s="67"/>
      <c r="K173" s="67"/>
      <c r="L173" s="67"/>
      <c r="M173" s="67"/>
      <c r="N173" s="67"/>
      <c r="O173" s="67"/>
      <c r="P173" s="67"/>
      <c r="Q173" s="68"/>
    </row>
    <row r="174" spans="1:17" s="19" customFormat="1" ht="11.25" customHeight="1">
      <c r="A174" s="21">
        <v>1</v>
      </c>
      <c r="B174" s="22"/>
      <c r="C174" s="23" t="s">
        <v>15</v>
      </c>
      <c r="D174" s="85" t="s">
        <v>112</v>
      </c>
      <c r="E174" s="70"/>
      <c r="F174" s="70"/>
      <c r="G174" s="70"/>
      <c r="H174" s="70"/>
      <c r="I174" s="70"/>
      <c r="J174" s="70"/>
      <c r="K174" s="71"/>
      <c r="L174" s="24" t="s">
        <v>85</v>
      </c>
      <c r="M174" s="64" t="s">
        <v>82</v>
      </c>
      <c r="N174" s="64"/>
      <c r="O174" s="64"/>
      <c r="P174" s="65">
        <v>67</v>
      </c>
      <c r="Q174" s="65"/>
    </row>
    <row r="175" spans="1:17" s="19" customFormat="1" ht="11.25" customHeight="1">
      <c r="A175" s="21">
        <v>2</v>
      </c>
      <c r="B175" s="22"/>
      <c r="C175" s="23" t="s">
        <v>15</v>
      </c>
      <c r="D175" s="85" t="s">
        <v>113</v>
      </c>
      <c r="E175" s="70"/>
      <c r="F175" s="70"/>
      <c r="G175" s="70"/>
      <c r="H175" s="70"/>
      <c r="I175" s="70"/>
      <c r="J175" s="70"/>
      <c r="K175" s="71"/>
      <c r="L175" s="24" t="s">
        <v>85</v>
      </c>
      <c r="M175" s="64" t="s">
        <v>82</v>
      </c>
      <c r="N175" s="64"/>
      <c r="O175" s="64"/>
      <c r="P175" s="65">
        <v>3.2</v>
      </c>
      <c r="Q175" s="65"/>
    </row>
    <row r="176" spans="1:17" s="19" customFormat="1" ht="21.75" customHeight="1">
      <c r="A176" s="21">
        <v>3</v>
      </c>
      <c r="B176" s="22"/>
      <c r="C176" s="23" t="s">
        <v>15</v>
      </c>
      <c r="D176" s="85" t="s">
        <v>114</v>
      </c>
      <c r="E176" s="70"/>
      <c r="F176" s="70"/>
      <c r="G176" s="70"/>
      <c r="H176" s="70"/>
      <c r="I176" s="70"/>
      <c r="J176" s="70"/>
      <c r="K176" s="71"/>
      <c r="L176" s="24" t="s">
        <v>69</v>
      </c>
      <c r="M176" s="64" t="s">
        <v>82</v>
      </c>
      <c r="N176" s="64"/>
      <c r="O176" s="64"/>
      <c r="P176" s="65">
        <v>2.621</v>
      </c>
      <c r="Q176" s="65"/>
    </row>
    <row r="177" spans="1:17" ht="11.25" hidden="1" customHeight="1">
      <c r="A177" s="105">
        <v>10</v>
      </c>
      <c r="B177" s="105"/>
      <c r="C177" s="23" t="s">
        <v>15</v>
      </c>
      <c r="D177" s="106" t="s">
        <v>168</v>
      </c>
      <c r="E177" s="106"/>
      <c r="F177" s="106"/>
      <c r="G177" s="106"/>
      <c r="H177" s="106"/>
      <c r="I177" s="106"/>
      <c r="J177" s="106"/>
      <c r="K177" s="106"/>
      <c r="L177" s="106"/>
      <c r="M177" s="106"/>
      <c r="N177" s="106"/>
      <c r="O177" s="106"/>
      <c r="P177" s="106"/>
      <c r="Q177" s="106"/>
    </row>
    <row r="178" spans="1:17" ht="11.25" hidden="1" customHeight="1">
      <c r="A178" s="103" t="s">
        <v>62</v>
      </c>
      <c r="B178" s="103"/>
      <c r="C178" s="103"/>
      <c r="D178" s="103"/>
      <c r="E178" s="103"/>
      <c r="F178" s="103"/>
      <c r="G178" s="103"/>
      <c r="H178" s="103"/>
      <c r="I178" s="103"/>
      <c r="J178" s="103"/>
      <c r="K178" s="103"/>
      <c r="L178" s="103"/>
      <c r="M178" s="103"/>
      <c r="N178" s="103"/>
      <c r="O178" s="103"/>
      <c r="P178" s="103"/>
      <c r="Q178" s="103"/>
    </row>
    <row r="179" spans="1:17" ht="11.25" hidden="1" customHeight="1">
      <c r="A179" s="21">
        <v>1</v>
      </c>
      <c r="B179" s="22"/>
      <c r="C179" s="23" t="s">
        <v>15</v>
      </c>
      <c r="D179" s="69" t="s">
        <v>169</v>
      </c>
      <c r="E179" s="85"/>
      <c r="F179" s="85"/>
      <c r="G179" s="85"/>
      <c r="H179" s="85"/>
      <c r="I179" s="85"/>
      <c r="J179" s="85"/>
      <c r="K179" s="85"/>
      <c r="L179" s="45" t="s">
        <v>69</v>
      </c>
      <c r="M179" s="104" t="s">
        <v>65</v>
      </c>
      <c r="N179" s="104"/>
      <c r="O179" s="104"/>
      <c r="P179" s="102">
        <f>M53</f>
        <v>0</v>
      </c>
      <c r="Q179" s="102"/>
    </row>
    <row r="180" spans="1:17" ht="11.25" hidden="1" customHeight="1">
      <c r="A180" s="103" t="s">
        <v>70</v>
      </c>
      <c r="B180" s="103"/>
      <c r="C180" s="103"/>
      <c r="D180" s="103"/>
      <c r="E180" s="103"/>
      <c r="F180" s="103"/>
      <c r="G180" s="103"/>
      <c r="H180" s="103"/>
      <c r="I180" s="103"/>
      <c r="J180" s="103"/>
      <c r="K180" s="103"/>
      <c r="L180" s="103"/>
      <c r="M180" s="103"/>
      <c r="N180" s="103"/>
      <c r="O180" s="103"/>
      <c r="P180" s="103"/>
      <c r="Q180" s="103"/>
    </row>
    <row r="181" spans="1:17" ht="11.25" hidden="1" customHeight="1">
      <c r="A181" s="21">
        <v>1</v>
      </c>
      <c r="B181" s="22"/>
      <c r="C181" s="23" t="s">
        <v>15</v>
      </c>
      <c r="D181" s="85" t="s">
        <v>170</v>
      </c>
      <c r="E181" s="85"/>
      <c r="F181" s="85"/>
      <c r="G181" s="85"/>
      <c r="H181" s="85"/>
      <c r="I181" s="85"/>
      <c r="J181" s="85"/>
      <c r="K181" s="85"/>
      <c r="L181" s="45" t="s">
        <v>64</v>
      </c>
      <c r="M181" s="104" t="s">
        <v>65</v>
      </c>
      <c r="N181" s="104"/>
      <c r="O181" s="104"/>
      <c r="P181" s="102">
        <v>0</v>
      </c>
      <c r="Q181" s="102"/>
    </row>
    <row r="182" spans="1:17" ht="11.25" hidden="1" customHeight="1">
      <c r="A182" s="103" t="s">
        <v>79</v>
      </c>
      <c r="B182" s="103"/>
      <c r="C182" s="103"/>
      <c r="D182" s="103"/>
      <c r="E182" s="103"/>
      <c r="F182" s="103"/>
      <c r="G182" s="103"/>
      <c r="H182" s="103"/>
      <c r="I182" s="103"/>
      <c r="J182" s="103"/>
      <c r="K182" s="103"/>
      <c r="L182" s="103"/>
      <c r="M182" s="103"/>
      <c r="N182" s="103"/>
      <c r="O182" s="103"/>
      <c r="P182" s="103"/>
      <c r="Q182" s="103"/>
    </row>
    <row r="183" spans="1:17" ht="11.25" hidden="1" customHeight="1">
      <c r="A183" s="21">
        <v>1</v>
      </c>
      <c r="B183" s="22"/>
      <c r="C183" s="23" t="s">
        <v>15</v>
      </c>
      <c r="D183" s="85" t="s">
        <v>171</v>
      </c>
      <c r="E183" s="85"/>
      <c r="F183" s="85"/>
      <c r="G183" s="85"/>
      <c r="H183" s="85"/>
      <c r="I183" s="85"/>
      <c r="J183" s="85"/>
      <c r="K183" s="85"/>
      <c r="L183" s="45" t="s">
        <v>69</v>
      </c>
      <c r="M183" s="104" t="s">
        <v>82</v>
      </c>
      <c r="N183" s="104"/>
      <c r="O183" s="104"/>
      <c r="P183" s="102" t="e">
        <f>P179/P181</f>
        <v>#DIV/0!</v>
      </c>
      <c r="Q183" s="102"/>
    </row>
    <row r="184" spans="1:17" s="19" customFormat="1" ht="11.25" customHeight="1">
      <c r="A184" s="162">
        <v>11</v>
      </c>
      <c r="B184" s="162"/>
      <c r="C184" s="20"/>
      <c r="D184" s="129" t="s">
        <v>50</v>
      </c>
      <c r="E184" s="144"/>
      <c r="F184" s="144"/>
      <c r="G184" s="144"/>
      <c r="H184" s="144"/>
      <c r="I184" s="144"/>
      <c r="J184" s="144"/>
      <c r="K184" s="144"/>
      <c r="L184" s="144"/>
      <c r="M184" s="144"/>
      <c r="N184" s="144"/>
      <c r="O184" s="144"/>
      <c r="P184" s="144"/>
      <c r="Q184" s="145"/>
    </row>
    <row r="185" spans="1:17" s="19" customFormat="1" ht="11.25" customHeight="1">
      <c r="A185" s="66" t="s">
        <v>62</v>
      </c>
      <c r="B185" s="67"/>
      <c r="C185" s="67"/>
      <c r="D185" s="67"/>
      <c r="E185" s="67"/>
      <c r="F185" s="67"/>
      <c r="G185" s="67"/>
      <c r="H185" s="67"/>
      <c r="I185" s="67"/>
      <c r="J185" s="67"/>
      <c r="K185" s="67"/>
      <c r="L185" s="67"/>
      <c r="M185" s="67"/>
      <c r="N185" s="67"/>
      <c r="O185" s="67"/>
      <c r="P185" s="67"/>
      <c r="Q185" s="68"/>
    </row>
    <row r="186" spans="1:17" s="19" customFormat="1" ht="11.25" customHeight="1">
      <c r="A186" s="21">
        <v>1</v>
      </c>
      <c r="B186" s="22"/>
      <c r="C186" s="23" t="s">
        <v>15</v>
      </c>
      <c r="D186" s="85" t="s">
        <v>143</v>
      </c>
      <c r="E186" s="70"/>
      <c r="F186" s="70"/>
      <c r="G186" s="70"/>
      <c r="H186" s="70"/>
      <c r="I186" s="70"/>
      <c r="J186" s="70"/>
      <c r="K186" s="71"/>
      <c r="L186" s="24" t="s">
        <v>69</v>
      </c>
      <c r="M186" s="64" t="s">
        <v>180</v>
      </c>
      <c r="N186" s="64"/>
      <c r="O186" s="64"/>
      <c r="P186" s="65">
        <v>1850</v>
      </c>
      <c r="Q186" s="65"/>
    </row>
    <row r="187" spans="1:17" s="19" customFormat="1" ht="11.25" customHeight="1">
      <c r="A187" s="93" t="s">
        <v>70</v>
      </c>
      <c r="B187" s="94"/>
      <c r="C187" s="94"/>
      <c r="D187" s="94"/>
      <c r="E187" s="94"/>
      <c r="F187" s="94"/>
      <c r="G187" s="94"/>
      <c r="H187" s="94"/>
      <c r="I187" s="94"/>
      <c r="J187" s="94"/>
      <c r="K187" s="94"/>
      <c r="L187" s="94"/>
      <c r="M187" s="94"/>
      <c r="N187" s="94"/>
      <c r="O187" s="94"/>
      <c r="P187" s="94"/>
      <c r="Q187" s="95"/>
    </row>
    <row r="188" spans="1:17" s="19" customFormat="1" ht="11.25" customHeight="1">
      <c r="A188" s="21">
        <v>1</v>
      </c>
      <c r="B188" s="22"/>
      <c r="C188" s="23" t="s">
        <v>15</v>
      </c>
      <c r="D188" s="69" t="s">
        <v>160</v>
      </c>
      <c r="E188" s="70"/>
      <c r="F188" s="70"/>
      <c r="G188" s="70"/>
      <c r="H188" s="70"/>
      <c r="I188" s="70"/>
      <c r="J188" s="70"/>
      <c r="K188" s="71"/>
      <c r="L188" s="24" t="s">
        <v>64</v>
      </c>
      <c r="M188" s="64" t="s">
        <v>65</v>
      </c>
      <c r="N188" s="64"/>
      <c r="O188" s="64"/>
      <c r="P188" s="65">
        <v>2</v>
      </c>
      <c r="Q188" s="65"/>
    </row>
    <row r="189" spans="1:17" s="19" customFormat="1" ht="11.25" customHeight="1">
      <c r="A189" s="66" t="s">
        <v>79</v>
      </c>
      <c r="B189" s="67"/>
      <c r="C189" s="67"/>
      <c r="D189" s="67"/>
      <c r="E189" s="67"/>
      <c r="F189" s="67"/>
      <c r="G189" s="67"/>
      <c r="H189" s="67"/>
      <c r="I189" s="67"/>
      <c r="J189" s="67"/>
      <c r="K189" s="67"/>
      <c r="L189" s="67"/>
      <c r="M189" s="67"/>
      <c r="N189" s="67"/>
      <c r="O189" s="67"/>
      <c r="P189" s="67"/>
      <c r="Q189" s="68"/>
    </row>
    <row r="190" spans="1:17" s="19" customFormat="1" ht="11.25" customHeight="1">
      <c r="A190" s="21">
        <v>1</v>
      </c>
      <c r="B190" s="22"/>
      <c r="C190" s="23" t="s">
        <v>15</v>
      </c>
      <c r="D190" s="69" t="s">
        <v>183</v>
      </c>
      <c r="E190" s="70"/>
      <c r="F190" s="70"/>
      <c r="G190" s="70"/>
      <c r="H190" s="70"/>
      <c r="I190" s="70"/>
      <c r="J190" s="70"/>
      <c r="K190" s="71"/>
      <c r="L190" s="24" t="s">
        <v>69</v>
      </c>
      <c r="M190" s="64" t="s">
        <v>82</v>
      </c>
      <c r="N190" s="64"/>
      <c r="O190" s="64"/>
      <c r="P190" s="65">
        <v>925</v>
      </c>
      <c r="Q190" s="65"/>
    </row>
    <row r="191" spans="1:17" s="19" customFormat="1" ht="11.25" customHeight="1">
      <c r="A191" s="66" t="s">
        <v>83</v>
      </c>
      <c r="B191" s="67"/>
      <c r="C191" s="67"/>
      <c r="D191" s="67"/>
      <c r="E191" s="67"/>
      <c r="F191" s="67"/>
      <c r="G191" s="67"/>
      <c r="H191" s="67"/>
      <c r="I191" s="67"/>
      <c r="J191" s="67"/>
      <c r="K191" s="67"/>
      <c r="L191" s="67"/>
      <c r="M191" s="67"/>
      <c r="N191" s="67"/>
      <c r="O191" s="67"/>
      <c r="P191" s="67"/>
      <c r="Q191" s="68"/>
    </row>
    <row r="192" spans="1:17" s="19" customFormat="1" ht="11.25" customHeight="1">
      <c r="A192" s="21">
        <v>1</v>
      </c>
      <c r="B192" s="22"/>
      <c r="C192" s="23" t="s">
        <v>15</v>
      </c>
      <c r="D192" s="69" t="s">
        <v>161</v>
      </c>
      <c r="E192" s="70"/>
      <c r="F192" s="70"/>
      <c r="G192" s="70"/>
      <c r="H192" s="70"/>
      <c r="I192" s="70"/>
      <c r="J192" s="70"/>
      <c r="K192" s="71"/>
      <c r="L192" s="30" t="s">
        <v>85</v>
      </c>
      <c r="M192" s="99" t="s">
        <v>82</v>
      </c>
      <c r="N192" s="99"/>
      <c r="O192" s="99"/>
      <c r="P192" s="190">
        <v>100</v>
      </c>
      <c r="Q192" s="190"/>
    </row>
    <row r="193" spans="1:17" s="19" customFormat="1" ht="11.25" customHeight="1" thickBot="1">
      <c r="A193" s="38">
        <v>2</v>
      </c>
      <c r="B193" s="39"/>
      <c r="C193" s="23">
        <v>1014081</v>
      </c>
      <c r="D193" s="96" t="s">
        <v>162</v>
      </c>
      <c r="E193" s="97"/>
      <c r="F193" s="97"/>
      <c r="G193" s="97"/>
      <c r="H193" s="97"/>
      <c r="I193" s="97"/>
      <c r="J193" s="97"/>
      <c r="K193" s="98"/>
      <c r="L193" s="41" t="s">
        <v>69</v>
      </c>
      <c r="M193" s="99" t="s">
        <v>82</v>
      </c>
      <c r="N193" s="99"/>
      <c r="O193" s="99"/>
      <c r="P193" s="100">
        <v>18.5</v>
      </c>
      <c r="Q193" s="101"/>
    </row>
    <row r="194" spans="1:17" s="19" customFormat="1" ht="11.25" customHeight="1" thickBot="1">
      <c r="A194" s="192">
        <v>2</v>
      </c>
      <c r="B194" s="193"/>
      <c r="C194" s="40" t="s">
        <v>32</v>
      </c>
      <c r="D194" s="194" t="s">
        <v>33</v>
      </c>
      <c r="E194" s="195"/>
      <c r="F194" s="195"/>
      <c r="G194" s="195"/>
      <c r="H194" s="195"/>
      <c r="I194" s="195"/>
      <c r="J194" s="195"/>
      <c r="K194" s="195"/>
      <c r="L194" s="195"/>
      <c r="M194" s="195"/>
      <c r="N194" s="195"/>
      <c r="O194" s="195"/>
      <c r="P194" s="195"/>
      <c r="Q194" s="196"/>
    </row>
    <row r="195" spans="1:17" s="19" customFormat="1" ht="21.75" customHeight="1">
      <c r="A195" s="191">
        <v>1</v>
      </c>
      <c r="B195" s="191"/>
      <c r="C195" s="29"/>
      <c r="D195" s="163" t="s">
        <v>41</v>
      </c>
      <c r="E195" s="164"/>
      <c r="F195" s="164"/>
      <c r="G195" s="164"/>
      <c r="H195" s="164"/>
      <c r="I195" s="164"/>
      <c r="J195" s="164"/>
      <c r="K195" s="164"/>
      <c r="L195" s="164"/>
      <c r="M195" s="164"/>
      <c r="N195" s="164"/>
      <c r="O195" s="164"/>
      <c r="P195" s="164"/>
      <c r="Q195" s="165"/>
    </row>
    <row r="196" spans="1:17" s="19" customFormat="1" ht="11.25" customHeight="1">
      <c r="A196" s="66" t="s">
        <v>62</v>
      </c>
      <c r="B196" s="67"/>
      <c r="C196" s="67"/>
      <c r="D196" s="67"/>
      <c r="E196" s="67"/>
      <c r="F196" s="67"/>
      <c r="G196" s="67"/>
      <c r="H196" s="67"/>
      <c r="I196" s="67"/>
      <c r="J196" s="67"/>
      <c r="K196" s="67"/>
      <c r="L196" s="67"/>
      <c r="M196" s="67"/>
      <c r="N196" s="67"/>
      <c r="O196" s="67"/>
      <c r="P196" s="67"/>
      <c r="Q196" s="68"/>
    </row>
    <row r="197" spans="1:17" s="19" customFormat="1" ht="11.25" customHeight="1">
      <c r="A197" s="21">
        <v>1</v>
      </c>
      <c r="B197" s="22"/>
      <c r="C197" s="23" t="s">
        <v>32</v>
      </c>
      <c r="D197" s="85" t="s">
        <v>97</v>
      </c>
      <c r="E197" s="70"/>
      <c r="F197" s="70"/>
      <c r="G197" s="70"/>
      <c r="H197" s="70"/>
      <c r="I197" s="70"/>
      <c r="J197" s="70"/>
      <c r="K197" s="71"/>
      <c r="L197" s="24" t="s">
        <v>69</v>
      </c>
      <c r="M197" s="64" t="s">
        <v>180</v>
      </c>
      <c r="N197" s="64"/>
      <c r="O197" s="64"/>
      <c r="P197" s="65">
        <f>K56</f>
        <v>2864.98</v>
      </c>
      <c r="Q197" s="65"/>
    </row>
    <row r="198" spans="1:17" s="19" customFormat="1" ht="11.25" customHeight="1">
      <c r="A198" s="66" t="s">
        <v>70</v>
      </c>
      <c r="B198" s="67"/>
      <c r="C198" s="67"/>
      <c r="D198" s="67"/>
      <c r="E198" s="67"/>
      <c r="F198" s="67"/>
      <c r="G198" s="67"/>
      <c r="H198" s="67"/>
      <c r="I198" s="67"/>
      <c r="J198" s="67"/>
      <c r="K198" s="67"/>
      <c r="L198" s="67"/>
      <c r="M198" s="67"/>
      <c r="N198" s="67"/>
      <c r="O198" s="67"/>
      <c r="P198" s="67"/>
      <c r="Q198" s="68"/>
    </row>
    <row r="199" spans="1:17" s="19" customFormat="1" ht="11.25" customHeight="1">
      <c r="A199" s="21">
        <v>1</v>
      </c>
      <c r="B199" s="22"/>
      <c r="C199" s="23" t="s">
        <v>32</v>
      </c>
      <c r="D199" s="85" t="s">
        <v>115</v>
      </c>
      <c r="E199" s="70"/>
      <c r="F199" s="70"/>
      <c r="G199" s="70"/>
      <c r="H199" s="70"/>
      <c r="I199" s="70"/>
      <c r="J199" s="70"/>
      <c r="K199" s="71"/>
      <c r="L199" s="24" t="s">
        <v>64</v>
      </c>
      <c r="M199" s="64" t="s">
        <v>65</v>
      </c>
      <c r="N199" s="64"/>
      <c r="O199" s="64"/>
      <c r="P199" s="65">
        <v>60</v>
      </c>
      <c r="Q199" s="65"/>
    </row>
    <row r="200" spans="1:17" s="19" customFormat="1" ht="11.25" customHeight="1">
      <c r="A200" s="66" t="s">
        <v>79</v>
      </c>
      <c r="B200" s="67"/>
      <c r="C200" s="67"/>
      <c r="D200" s="67"/>
      <c r="E200" s="67"/>
      <c r="F200" s="67"/>
      <c r="G200" s="67"/>
      <c r="H200" s="67"/>
      <c r="I200" s="67"/>
      <c r="J200" s="67"/>
      <c r="K200" s="67"/>
      <c r="L200" s="67"/>
      <c r="M200" s="67"/>
      <c r="N200" s="67"/>
      <c r="O200" s="67"/>
      <c r="P200" s="67"/>
      <c r="Q200" s="68"/>
    </row>
    <row r="201" spans="1:17" s="19" customFormat="1" ht="11.25" customHeight="1">
      <c r="A201" s="21">
        <v>1</v>
      </c>
      <c r="B201" s="22"/>
      <c r="C201" s="23" t="s">
        <v>32</v>
      </c>
      <c r="D201" s="85" t="s">
        <v>98</v>
      </c>
      <c r="E201" s="70"/>
      <c r="F201" s="70"/>
      <c r="G201" s="70"/>
      <c r="H201" s="70"/>
      <c r="I201" s="70"/>
      <c r="J201" s="70"/>
      <c r="K201" s="71"/>
      <c r="L201" s="24" t="s">
        <v>81</v>
      </c>
      <c r="M201" s="64" t="s">
        <v>82</v>
      </c>
      <c r="N201" s="64"/>
      <c r="O201" s="64"/>
      <c r="P201" s="65">
        <f>P197/P199*1000</f>
        <v>47749.666666666672</v>
      </c>
      <c r="Q201" s="65"/>
    </row>
    <row r="202" spans="1:17" s="19" customFormat="1" ht="11.25" customHeight="1">
      <c r="A202" s="66" t="s">
        <v>83</v>
      </c>
      <c r="B202" s="67"/>
      <c r="C202" s="67"/>
      <c r="D202" s="67"/>
      <c r="E202" s="67"/>
      <c r="F202" s="67"/>
      <c r="G202" s="67"/>
      <c r="H202" s="67"/>
      <c r="I202" s="67"/>
      <c r="J202" s="67"/>
      <c r="K202" s="67"/>
      <c r="L202" s="67"/>
      <c r="M202" s="67"/>
      <c r="N202" s="67"/>
      <c r="O202" s="67"/>
      <c r="P202" s="67"/>
      <c r="Q202" s="68"/>
    </row>
    <row r="203" spans="1:17" s="19" customFormat="1" ht="21.75" customHeight="1">
      <c r="A203" s="21">
        <v>1</v>
      </c>
      <c r="B203" s="22"/>
      <c r="C203" s="23" t="s">
        <v>32</v>
      </c>
      <c r="D203" s="85" t="s">
        <v>99</v>
      </c>
      <c r="E203" s="70"/>
      <c r="F203" s="70"/>
      <c r="G203" s="70"/>
      <c r="H203" s="70"/>
      <c r="I203" s="70"/>
      <c r="J203" s="70"/>
      <c r="K203" s="71"/>
      <c r="L203" s="24" t="s">
        <v>85</v>
      </c>
      <c r="M203" s="64" t="s">
        <v>82</v>
      </c>
      <c r="N203" s="64"/>
      <c r="O203" s="64"/>
      <c r="P203" s="65">
        <v>50</v>
      </c>
      <c r="Q203" s="65"/>
    </row>
    <row r="204" spans="1:17" s="19" customFormat="1" ht="11.25" customHeight="1">
      <c r="A204" s="162">
        <v>2</v>
      </c>
      <c r="B204" s="162"/>
      <c r="C204" s="20"/>
      <c r="D204" s="129" t="s">
        <v>42</v>
      </c>
      <c r="E204" s="144"/>
      <c r="F204" s="144"/>
      <c r="G204" s="144"/>
      <c r="H204" s="144"/>
      <c r="I204" s="144"/>
      <c r="J204" s="144"/>
      <c r="K204" s="144"/>
      <c r="L204" s="144"/>
      <c r="M204" s="144"/>
      <c r="N204" s="144"/>
      <c r="O204" s="144"/>
      <c r="P204" s="144"/>
      <c r="Q204" s="145"/>
    </row>
    <row r="205" spans="1:17" s="19" customFormat="1" ht="11.25" customHeight="1">
      <c r="A205" s="66" t="s">
        <v>62</v>
      </c>
      <c r="B205" s="67"/>
      <c r="C205" s="67"/>
      <c r="D205" s="67"/>
      <c r="E205" s="67"/>
      <c r="F205" s="67"/>
      <c r="G205" s="67"/>
      <c r="H205" s="67"/>
      <c r="I205" s="67"/>
      <c r="J205" s="67"/>
      <c r="K205" s="67"/>
      <c r="L205" s="67"/>
      <c r="M205" s="67"/>
      <c r="N205" s="67"/>
      <c r="O205" s="67"/>
      <c r="P205" s="67"/>
      <c r="Q205" s="68"/>
    </row>
    <row r="206" spans="1:17" s="19" customFormat="1" ht="11.25" customHeight="1">
      <c r="A206" s="21">
        <v>1</v>
      </c>
      <c r="B206" s="22"/>
      <c r="C206" s="23" t="s">
        <v>32</v>
      </c>
      <c r="D206" s="85" t="s">
        <v>116</v>
      </c>
      <c r="E206" s="70"/>
      <c r="F206" s="70"/>
      <c r="G206" s="70"/>
      <c r="H206" s="70"/>
      <c r="I206" s="70"/>
      <c r="J206" s="70"/>
      <c r="K206" s="71"/>
      <c r="L206" s="24" t="s">
        <v>69</v>
      </c>
      <c r="M206" s="64" t="s">
        <v>180</v>
      </c>
      <c r="N206" s="64"/>
      <c r="O206" s="64"/>
      <c r="P206" s="65">
        <f>K57</f>
        <v>600</v>
      </c>
      <c r="Q206" s="65"/>
    </row>
    <row r="207" spans="1:17" s="19" customFormat="1" ht="11.25" customHeight="1">
      <c r="A207" s="66" t="s">
        <v>70</v>
      </c>
      <c r="B207" s="67"/>
      <c r="C207" s="67"/>
      <c r="D207" s="67"/>
      <c r="E207" s="67"/>
      <c r="F207" s="67"/>
      <c r="G207" s="67"/>
      <c r="H207" s="67"/>
      <c r="I207" s="67"/>
      <c r="J207" s="67"/>
      <c r="K207" s="67"/>
      <c r="L207" s="67"/>
      <c r="M207" s="67"/>
      <c r="N207" s="67"/>
      <c r="O207" s="67"/>
      <c r="P207" s="67"/>
      <c r="Q207" s="68"/>
    </row>
    <row r="208" spans="1:17" s="19" customFormat="1" ht="11.25" customHeight="1">
      <c r="A208" s="21">
        <v>1</v>
      </c>
      <c r="B208" s="22"/>
      <c r="C208" s="23" t="s">
        <v>32</v>
      </c>
      <c r="D208" s="85" t="s">
        <v>117</v>
      </c>
      <c r="E208" s="70"/>
      <c r="F208" s="70"/>
      <c r="G208" s="70"/>
      <c r="H208" s="70"/>
      <c r="I208" s="70"/>
      <c r="J208" s="70"/>
      <c r="K208" s="71"/>
      <c r="L208" s="24" t="s">
        <v>64</v>
      </c>
      <c r="M208" s="64" t="s">
        <v>65</v>
      </c>
      <c r="N208" s="64"/>
      <c r="O208" s="64"/>
      <c r="P208" s="65">
        <v>1</v>
      </c>
      <c r="Q208" s="65"/>
    </row>
    <row r="209" spans="1:17" s="19" customFormat="1" ht="11.25" customHeight="1">
      <c r="A209" s="21">
        <v>2</v>
      </c>
      <c r="B209" s="33"/>
      <c r="C209" s="23">
        <v>1014082</v>
      </c>
      <c r="D209" s="69" t="s">
        <v>163</v>
      </c>
      <c r="E209" s="70"/>
      <c r="F209" s="70"/>
      <c r="G209" s="70"/>
      <c r="H209" s="70"/>
      <c r="I209" s="70"/>
      <c r="J209" s="70"/>
      <c r="K209" s="71"/>
      <c r="L209" s="24" t="s">
        <v>64</v>
      </c>
      <c r="M209" s="64" t="s">
        <v>65</v>
      </c>
      <c r="N209" s="64"/>
      <c r="O209" s="64"/>
      <c r="P209" s="65">
        <v>1</v>
      </c>
      <c r="Q209" s="65"/>
    </row>
    <row r="210" spans="1:17" s="19" customFormat="1" ht="11.25" customHeight="1">
      <c r="A210" s="66" t="s">
        <v>79</v>
      </c>
      <c r="B210" s="67"/>
      <c r="C210" s="67"/>
      <c r="D210" s="67"/>
      <c r="E210" s="67"/>
      <c r="F210" s="67"/>
      <c r="G210" s="67"/>
      <c r="H210" s="67"/>
      <c r="I210" s="67"/>
      <c r="J210" s="67"/>
      <c r="K210" s="67"/>
      <c r="L210" s="67"/>
      <c r="M210" s="67"/>
      <c r="N210" s="67"/>
      <c r="O210" s="67"/>
      <c r="P210" s="67"/>
      <c r="Q210" s="68"/>
    </row>
    <row r="211" spans="1:17" s="19" customFormat="1" ht="11.25" customHeight="1">
      <c r="A211" s="21">
        <v>1</v>
      </c>
      <c r="B211" s="22"/>
      <c r="C211" s="23" t="s">
        <v>32</v>
      </c>
      <c r="D211" s="85" t="s">
        <v>118</v>
      </c>
      <c r="E211" s="70"/>
      <c r="F211" s="70"/>
      <c r="G211" s="70"/>
      <c r="H211" s="70"/>
      <c r="I211" s="70"/>
      <c r="J211" s="70"/>
      <c r="K211" s="71"/>
      <c r="L211" s="24" t="s">
        <v>81</v>
      </c>
      <c r="M211" s="64" t="s">
        <v>82</v>
      </c>
      <c r="N211" s="64"/>
      <c r="O211" s="64"/>
      <c r="P211" s="65">
        <v>600000</v>
      </c>
      <c r="Q211" s="65"/>
    </row>
    <row r="212" spans="1:17" s="19" customFormat="1" ht="11.25" customHeight="1">
      <c r="A212" s="66" t="s">
        <v>83</v>
      </c>
      <c r="B212" s="67"/>
      <c r="C212" s="67"/>
      <c r="D212" s="67"/>
      <c r="E212" s="67"/>
      <c r="F212" s="67"/>
      <c r="G212" s="67"/>
      <c r="H212" s="67"/>
      <c r="I212" s="67"/>
      <c r="J212" s="67"/>
      <c r="K212" s="67"/>
      <c r="L212" s="67"/>
      <c r="M212" s="67"/>
      <c r="N212" s="67"/>
      <c r="O212" s="67"/>
      <c r="P212" s="67"/>
      <c r="Q212" s="68"/>
    </row>
    <row r="213" spans="1:17" s="19" customFormat="1" ht="23.25" customHeight="1">
      <c r="A213" s="42">
        <v>1</v>
      </c>
      <c r="B213" s="33"/>
      <c r="C213" s="23" t="s">
        <v>32</v>
      </c>
      <c r="D213" s="85" t="s">
        <v>119</v>
      </c>
      <c r="E213" s="70"/>
      <c r="F213" s="70"/>
      <c r="G213" s="70"/>
      <c r="H213" s="70"/>
      <c r="I213" s="70"/>
      <c r="J213" s="70"/>
      <c r="K213" s="71"/>
      <c r="L213" s="24" t="s">
        <v>85</v>
      </c>
      <c r="M213" s="64" t="s">
        <v>82</v>
      </c>
      <c r="N213" s="64"/>
      <c r="O213" s="64"/>
      <c r="P213" s="65">
        <v>100</v>
      </c>
      <c r="Q213" s="65"/>
    </row>
    <row r="214" spans="1:17" s="19" customFormat="1" ht="21.75" customHeight="1">
      <c r="A214" s="21">
        <v>2</v>
      </c>
      <c r="B214" s="22"/>
      <c r="C214" s="23">
        <v>1014082</v>
      </c>
      <c r="D214" s="69" t="s">
        <v>166</v>
      </c>
      <c r="E214" s="70"/>
      <c r="F214" s="70"/>
      <c r="G214" s="70"/>
      <c r="H214" s="70"/>
      <c r="I214" s="70"/>
      <c r="J214" s="70"/>
      <c r="K214" s="71"/>
      <c r="L214" s="24" t="s">
        <v>85</v>
      </c>
      <c r="M214" s="64" t="s">
        <v>82</v>
      </c>
      <c r="N214" s="64"/>
      <c r="O214" s="64"/>
      <c r="P214" s="65">
        <v>20</v>
      </c>
      <c r="Q214" s="65"/>
    </row>
    <row r="215" spans="1:17" ht="11.25" customHeight="1">
      <c r="A215" s="105">
        <v>10</v>
      </c>
      <c r="B215" s="105"/>
      <c r="C215" s="23">
        <v>1014082</v>
      </c>
      <c r="D215" s="106" t="s">
        <v>168</v>
      </c>
      <c r="E215" s="106"/>
      <c r="F215" s="106"/>
      <c r="G215" s="106"/>
      <c r="H215" s="106"/>
      <c r="I215" s="106"/>
      <c r="J215" s="106"/>
      <c r="K215" s="106"/>
      <c r="L215" s="106"/>
      <c r="M215" s="106"/>
      <c r="N215" s="106"/>
      <c r="O215" s="106"/>
      <c r="P215" s="106"/>
      <c r="Q215" s="106"/>
    </row>
    <row r="216" spans="1:17" ht="11.25" customHeight="1">
      <c r="A216" s="103" t="s">
        <v>62</v>
      </c>
      <c r="B216" s="103"/>
      <c r="C216" s="103"/>
      <c r="D216" s="103"/>
      <c r="E216" s="103"/>
      <c r="F216" s="103"/>
      <c r="G216" s="103"/>
      <c r="H216" s="103"/>
      <c r="I216" s="103"/>
      <c r="J216" s="103"/>
      <c r="K216" s="103"/>
      <c r="L216" s="103"/>
      <c r="M216" s="103"/>
      <c r="N216" s="103"/>
      <c r="O216" s="103"/>
      <c r="P216" s="103"/>
      <c r="Q216" s="103"/>
    </row>
    <row r="217" spans="1:17" ht="11.25" customHeight="1">
      <c r="A217" s="21">
        <v>1</v>
      </c>
      <c r="B217" s="22"/>
      <c r="C217" s="23">
        <v>1014082</v>
      </c>
      <c r="D217" s="69" t="s">
        <v>169</v>
      </c>
      <c r="E217" s="85"/>
      <c r="F217" s="85"/>
      <c r="G217" s="85"/>
      <c r="H217" s="85"/>
      <c r="I217" s="85"/>
      <c r="J217" s="85"/>
      <c r="K217" s="85"/>
      <c r="L217" s="45" t="s">
        <v>69</v>
      </c>
      <c r="M217" s="64" t="s">
        <v>180</v>
      </c>
      <c r="N217" s="104"/>
      <c r="O217" s="104"/>
      <c r="P217" s="102">
        <f>M58</f>
        <v>1450.165</v>
      </c>
      <c r="Q217" s="102"/>
    </row>
    <row r="218" spans="1:17" ht="11.25" customHeight="1">
      <c r="A218" s="103" t="s">
        <v>70</v>
      </c>
      <c r="B218" s="103"/>
      <c r="C218" s="103"/>
      <c r="D218" s="103"/>
      <c r="E218" s="103"/>
      <c r="F218" s="103"/>
      <c r="G218" s="103"/>
      <c r="H218" s="103"/>
      <c r="I218" s="103"/>
      <c r="J218" s="103"/>
      <c r="K218" s="103"/>
      <c r="L218" s="103"/>
      <c r="M218" s="103"/>
      <c r="N218" s="103"/>
      <c r="O218" s="103"/>
      <c r="P218" s="103"/>
      <c r="Q218" s="103"/>
    </row>
    <row r="219" spans="1:17" ht="11.25" customHeight="1">
      <c r="A219" s="21">
        <v>1</v>
      </c>
      <c r="B219" s="22"/>
      <c r="C219" s="23">
        <v>1014082</v>
      </c>
      <c r="D219" s="85" t="s">
        <v>170</v>
      </c>
      <c r="E219" s="85"/>
      <c r="F219" s="85"/>
      <c r="G219" s="85"/>
      <c r="H219" s="85"/>
      <c r="I219" s="85"/>
      <c r="J219" s="85"/>
      <c r="K219" s="85"/>
      <c r="L219" s="45" t="s">
        <v>64</v>
      </c>
      <c r="M219" s="104" t="s">
        <v>65</v>
      </c>
      <c r="N219" s="104"/>
      <c r="O219" s="104"/>
      <c r="P219" s="102">
        <v>5</v>
      </c>
      <c r="Q219" s="102"/>
    </row>
    <row r="220" spans="1:17" ht="11.25" customHeight="1">
      <c r="A220" s="103" t="s">
        <v>79</v>
      </c>
      <c r="B220" s="103"/>
      <c r="C220" s="103"/>
      <c r="D220" s="103"/>
      <c r="E220" s="103"/>
      <c r="F220" s="103"/>
      <c r="G220" s="103"/>
      <c r="H220" s="103"/>
      <c r="I220" s="103"/>
      <c r="J220" s="103"/>
      <c r="K220" s="103"/>
      <c r="L220" s="103"/>
      <c r="M220" s="103"/>
      <c r="N220" s="103"/>
      <c r="O220" s="103"/>
      <c r="P220" s="103"/>
      <c r="Q220" s="103"/>
    </row>
    <row r="221" spans="1:17" ht="11.25" customHeight="1">
      <c r="A221" s="21">
        <v>1</v>
      </c>
      <c r="B221" s="22"/>
      <c r="C221" s="23">
        <v>1014082</v>
      </c>
      <c r="D221" s="85" t="s">
        <v>171</v>
      </c>
      <c r="E221" s="85"/>
      <c r="F221" s="85"/>
      <c r="G221" s="85"/>
      <c r="H221" s="85"/>
      <c r="I221" s="85"/>
      <c r="J221" s="85"/>
      <c r="K221" s="85"/>
      <c r="L221" s="45" t="s">
        <v>69</v>
      </c>
      <c r="M221" s="104" t="s">
        <v>82</v>
      </c>
      <c r="N221" s="104"/>
      <c r="O221" s="104"/>
      <c r="P221" s="197">
        <v>300</v>
      </c>
      <c r="Q221" s="197"/>
    </row>
    <row r="222" spans="1:17" ht="11.25" customHeight="1">
      <c r="A222" s="93" t="s">
        <v>83</v>
      </c>
      <c r="B222" s="94"/>
      <c r="C222" s="94"/>
      <c r="D222" s="94"/>
      <c r="E222" s="94"/>
      <c r="F222" s="94"/>
      <c r="G222" s="94"/>
      <c r="H222" s="94"/>
      <c r="I222" s="94"/>
      <c r="J222" s="94"/>
      <c r="K222" s="94"/>
      <c r="L222" s="94"/>
      <c r="M222" s="94"/>
      <c r="N222" s="94"/>
      <c r="O222" s="94"/>
      <c r="P222" s="94"/>
      <c r="Q222" s="95"/>
    </row>
    <row r="223" spans="1:17" ht="11.25" customHeight="1">
      <c r="A223" s="53">
        <v>1</v>
      </c>
      <c r="B223" s="54"/>
      <c r="C223" s="23">
        <v>1014082</v>
      </c>
      <c r="D223" s="59" t="s">
        <v>184</v>
      </c>
      <c r="E223" s="60"/>
      <c r="F223" s="60"/>
      <c r="G223" s="60"/>
      <c r="H223" s="60"/>
      <c r="I223" s="60"/>
      <c r="J223" s="60"/>
      <c r="K223" s="61"/>
      <c r="L223" s="55" t="s">
        <v>185</v>
      </c>
      <c r="M223" s="56" t="s">
        <v>82</v>
      </c>
      <c r="N223" s="50"/>
      <c r="O223" s="51"/>
      <c r="P223" s="62">
        <f>P217*0.01</f>
        <v>14.50165</v>
      </c>
      <c r="Q223" s="63"/>
    </row>
    <row r="224" spans="1:17" s="19" customFormat="1" ht="11.25" customHeight="1">
      <c r="A224" s="162">
        <v>3</v>
      </c>
      <c r="B224" s="162"/>
      <c r="C224" s="20"/>
      <c r="D224" s="129" t="s">
        <v>43</v>
      </c>
      <c r="E224" s="144"/>
      <c r="F224" s="144"/>
      <c r="G224" s="144"/>
      <c r="H224" s="144"/>
      <c r="I224" s="144"/>
      <c r="J224" s="144"/>
      <c r="K224" s="144"/>
      <c r="L224" s="144"/>
      <c r="M224" s="144"/>
      <c r="N224" s="144"/>
      <c r="O224" s="144"/>
      <c r="P224" s="144"/>
      <c r="Q224" s="145"/>
    </row>
    <row r="225" spans="1:17" s="19" customFormat="1" ht="11.25" customHeight="1">
      <c r="A225" s="66" t="s">
        <v>62</v>
      </c>
      <c r="B225" s="67"/>
      <c r="C225" s="67"/>
      <c r="D225" s="67"/>
      <c r="E225" s="67"/>
      <c r="F225" s="67"/>
      <c r="G225" s="67"/>
      <c r="H225" s="67"/>
      <c r="I225" s="67"/>
      <c r="J225" s="67"/>
      <c r="K225" s="67"/>
      <c r="L225" s="67"/>
      <c r="M225" s="67"/>
      <c r="N225" s="67"/>
      <c r="O225" s="67"/>
      <c r="P225" s="67"/>
      <c r="Q225" s="68"/>
    </row>
    <row r="226" spans="1:17" s="19" customFormat="1" ht="11.25" customHeight="1">
      <c r="A226" s="21">
        <v>1</v>
      </c>
      <c r="B226" s="22"/>
      <c r="C226" s="23" t="s">
        <v>32</v>
      </c>
      <c r="D226" s="85" t="s">
        <v>142</v>
      </c>
      <c r="E226" s="70"/>
      <c r="F226" s="70"/>
      <c r="G226" s="70"/>
      <c r="H226" s="70"/>
      <c r="I226" s="70"/>
      <c r="J226" s="70"/>
      <c r="K226" s="71"/>
      <c r="L226" s="24" t="s">
        <v>69</v>
      </c>
      <c r="M226" s="64" t="s">
        <v>65</v>
      </c>
      <c r="N226" s="64"/>
      <c r="O226" s="64"/>
      <c r="P226" s="65">
        <f>K59</f>
        <v>75</v>
      </c>
      <c r="Q226" s="65"/>
    </row>
    <row r="227" spans="1:17" s="19" customFormat="1" ht="11.25" customHeight="1">
      <c r="A227" s="21">
        <v>2</v>
      </c>
      <c r="B227" s="48"/>
      <c r="C227" s="23">
        <v>1014082</v>
      </c>
      <c r="D227" s="69" t="s">
        <v>175</v>
      </c>
      <c r="E227" s="70"/>
      <c r="F227" s="70"/>
      <c r="G227" s="70"/>
      <c r="H227" s="70"/>
      <c r="I227" s="70"/>
      <c r="J227" s="70"/>
      <c r="K227" s="71"/>
      <c r="L227" s="24" t="s">
        <v>69</v>
      </c>
      <c r="M227" s="64" t="s">
        <v>65</v>
      </c>
      <c r="N227" s="64"/>
      <c r="O227" s="64"/>
      <c r="P227" s="65">
        <f>M59</f>
        <v>200</v>
      </c>
      <c r="Q227" s="65"/>
    </row>
    <row r="228" spans="1:17" s="19" customFormat="1" ht="11.25" customHeight="1">
      <c r="A228" s="66" t="s">
        <v>70</v>
      </c>
      <c r="B228" s="67"/>
      <c r="C228" s="67"/>
      <c r="D228" s="67"/>
      <c r="E228" s="67"/>
      <c r="F228" s="67"/>
      <c r="G228" s="67"/>
      <c r="H228" s="67"/>
      <c r="I228" s="67"/>
      <c r="J228" s="67"/>
      <c r="K228" s="67"/>
      <c r="L228" s="67"/>
      <c r="M228" s="67"/>
      <c r="N228" s="67"/>
      <c r="O228" s="67"/>
      <c r="P228" s="67"/>
      <c r="Q228" s="68"/>
    </row>
    <row r="229" spans="1:17" s="19" customFormat="1" ht="11.25" customHeight="1">
      <c r="A229" s="21">
        <v>1</v>
      </c>
      <c r="B229" s="22"/>
      <c r="C229" s="23" t="s">
        <v>32</v>
      </c>
      <c r="D229" s="69" t="s">
        <v>176</v>
      </c>
      <c r="E229" s="70"/>
      <c r="F229" s="70"/>
      <c r="G229" s="70"/>
      <c r="H229" s="70"/>
      <c r="I229" s="70"/>
      <c r="J229" s="70"/>
      <c r="K229" s="71"/>
      <c r="L229" s="24" t="s">
        <v>64</v>
      </c>
      <c r="M229" s="64" t="s">
        <v>65</v>
      </c>
      <c r="N229" s="64"/>
      <c r="O229" s="64"/>
      <c r="P229" s="65">
        <v>17</v>
      </c>
      <c r="Q229" s="65"/>
    </row>
    <row r="230" spans="1:17" s="19" customFormat="1" ht="11.25" customHeight="1">
      <c r="A230" s="21">
        <v>2</v>
      </c>
      <c r="B230" s="48"/>
      <c r="C230" s="23">
        <v>1014082</v>
      </c>
      <c r="D230" s="69" t="s">
        <v>177</v>
      </c>
      <c r="E230" s="70"/>
      <c r="F230" s="70"/>
      <c r="G230" s="70"/>
      <c r="H230" s="70"/>
      <c r="I230" s="70"/>
      <c r="J230" s="70"/>
      <c r="K230" s="71"/>
      <c r="L230" s="24" t="s">
        <v>64</v>
      </c>
      <c r="M230" s="64" t="s">
        <v>65</v>
      </c>
      <c r="N230" s="64"/>
      <c r="O230" s="64"/>
      <c r="P230" s="65">
        <v>3</v>
      </c>
      <c r="Q230" s="65"/>
    </row>
    <row r="231" spans="1:17" s="19" customFormat="1" ht="11.25" customHeight="1">
      <c r="A231" s="66" t="s">
        <v>79</v>
      </c>
      <c r="B231" s="67"/>
      <c r="C231" s="67"/>
      <c r="D231" s="67"/>
      <c r="E231" s="67"/>
      <c r="F231" s="67"/>
      <c r="G231" s="67"/>
      <c r="H231" s="67"/>
      <c r="I231" s="67"/>
      <c r="J231" s="67"/>
      <c r="K231" s="67"/>
      <c r="L231" s="67"/>
      <c r="M231" s="67"/>
      <c r="N231" s="67"/>
      <c r="O231" s="67"/>
      <c r="P231" s="67"/>
      <c r="Q231" s="68"/>
    </row>
    <row r="232" spans="1:17" s="19" customFormat="1" ht="11.25" customHeight="1">
      <c r="A232" s="21">
        <v>1</v>
      </c>
      <c r="B232" s="22"/>
      <c r="C232" s="23" t="s">
        <v>32</v>
      </c>
      <c r="D232" s="69" t="s">
        <v>178</v>
      </c>
      <c r="E232" s="70"/>
      <c r="F232" s="70"/>
      <c r="G232" s="70"/>
      <c r="H232" s="70"/>
      <c r="I232" s="70"/>
      <c r="J232" s="70"/>
      <c r="K232" s="71"/>
      <c r="L232" s="24" t="s">
        <v>81</v>
      </c>
      <c r="M232" s="64" t="s">
        <v>82</v>
      </c>
      <c r="N232" s="64"/>
      <c r="O232" s="64"/>
      <c r="P232" s="72">
        <f>P226/P229*1000</f>
        <v>4411.7647058823532</v>
      </c>
      <c r="Q232" s="72"/>
    </row>
    <row r="233" spans="1:17">
      <c r="A233" s="57">
        <v>2</v>
      </c>
      <c r="B233" s="49"/>
      <c r="C233" s="23">
        <v>1014082</v>
      </c>
      <c r="D233" s="69" t="s">
        <v>179</v>
      </c>
      <c r="E233" s="70"/>
      <c r="F233" s="70"/>
      <c r="G233" s="70"/>
      <c r="H233" s="70"/>
      <c r="I233" s="70"/>
      <c r="J233" s="70"/>
      <c r="K233" s="71"/>
      <c r="L233" s="24" t="s">
        <v>81</v>
      </c>
      <c r="M233" s="64" t="s">
        <v>82</v>
      </c>
      <c r="N233" s="64"/>
      <c r="O233" s="64"/>
      <c r="P233" s="72">
        <f>P227/P230*1000</f>
        <v>66666.666666666672</v>
      </c>
      <c r="Q233" s="72"/>
    </row>
    <row r="234" spans="1:17">
      <c r="A234" s="93" t="s">
        <v>83</v>
      </c>
      <c r="B234" s="94"/>
      <c r="C234" s="94"/>
      <c r="D234" s="94"/>
      <c r="E234" s="94"/>
      <c r="F234" s="94"/>
      <c r="G234" s="94"/>
      <c r="H234" s="94"/>
      <c r="I234" s="94"/>
      <c r="J234" s="94"/>
      <c r="K234" s="94"/>
      <c r="L234" s="94"/>
      <c r="M234" s="94"/>
      <c r="N234" s="94"/>
      <c r="O234" s="94"/>
      <c r="P234" s="94"/>
      <c r="Q234" s="95"/>
    </row>
    <row r="235" spans="1:17">
      <c r="A235" s="53">
        <v>1</v>
      </c>
      <c r="B235" s="54"/>
      <c r="C235" s="23">
        <v>1014082</v>
      </c>
      <c r="D235" s="59" t="s">
        <v>186</v>
      </c>
      <c r="E235" s="60"/>
      <c r="F235" s="60"/>
      <c r="G235" s="60"/>
      <c r="H235" s="60"/>
      <c r="I235" s="60"/>
      <c r="J235" s="60"/>
      <c r="K235" s="61"/>
      <c r="L235" s="58" t="s">
        <v>185</v>
      </c>
      <c r="M235" s="56" t="s">
        <v>82</v>
      </c>
      <c r="N235" s="50"/>
      <c r="O235" s="51"/>
      <c r="P235" s="62">
        <f>(P226+P227)/100</f>
        <v>2.75</v>
      </c>
      <c r="Q235" s="63"/>
    </row>
    <row r="237" spans="1:17" ht="11.25" customHeight="1">
      <c r="A237" s="4" t="s">
        <v>144</v>
      </c>
      <c r="B237"/>
      <c r="C237"/>
      <c r="D237"/>
      <c r="E237"/>
      <c r="F237"/>
      <c r="G237"/>
      <c r="H237"/>
      <c r="I237"/>
      <c r="J237"/>
      <c r="K237"/>
      <c r="L237"/>
      <c r="M237"/>
      <c r="N237"/>
      <c r="O237"/>
      <c r="P237"/>
      <c r="Q237" s="4" t="s">
        <v>36</v>
      </c>
    </row>
    <row r="239" spans="1:17" ht="21.75" customHeight="1">
      <c r="A239" s="206" t="s">
        <v>145</v>
      </c>
      <c r="B239" s="206"/>
      <c r="C239" s="125" t="s">
        <v>146</v>
      </c>
      <c r="D239" s="125"/>
      <c r="E239" s="125"/>
      <c r="F239" s="207" t="s">
        <v>29</v>
      </c>
      <c r="G239" s="209" t="s">
        <v>147</v>
      </c>
      <c r="H239" s="210"/>
      <c r="I239" s="211"/>
      <c r="J239" s="212" t="s">
        <v>148</v>
      </c>
      <c r="K239" s="212"/>
      <c r="L239" s="212"/>
      <c r="M239" s="125" t="s">
        <v>149</v>
      </c>
      <c r="N239" s="125"/>
      <c r="O239" s="125"/>
      <c r="P239" s="202" t="s">
        <v>150</v>
      </c>
      <c r="Q239" s="202"/>
    </row>
    <row r="240" spans="1:17" ht="21.75" customHeight="1" thickBot="1">
      <c r="A240" s="121"/>
      <c r="B240" s="127"/>
      <c r="C240" s="126"/>
      <c r="D240" s="127"/>
      <c r="E240" s="127"/>
      <c r="F240" s="208"/>
      <c r="G240" s="25" t="s">
        <v>38</v>
      </c>
      <c r="H240" s="25" t="s">
        <v>39</v>
      </c>
      <c r="I240" s="26" t="s">
        <v>40</v>
      </c>
      <c r="J240" s="25" t="s">
        <v>38</v>
      </c>
      <c r="K240" s="25" t="s">
        <v>39</v>
      </c>
      <c r="L240" s="26" t="s">
        <v>40</v>
      </c>
      <c r="M240" s="25" t="s">
        <v>38</v>
      </c>
      <c r="N240" s="25" t="s">
        <v>39</v>
      </c>
      <c r="O240" s="26" t="s">
        <v>40</v>
      </c>
      <c r="P240" s="126"/>
      <c r="Q240" s="203"/>
    </row>
    <row r="241" spans="1:17" ht="11.25" customHeight="1" thickBot="1">
      <c r="A241" s="132">
        <v>1</v>
      </c>
      <c r="B241" s="132"/>
      <c r="C241" s="174">
        <v>2</v>
      </c>
      <c r="D241" s="174"/>
      <c r="E241" s="174"/>
      <c r="F241" s="13">
        <v>3</v>
      </c>
      <c r="G241" s="13">
        <v>4</v>
      </c>
      <c r="H241" s="13">
        <v>5</v>
      </c>
      <c r="I241" s="13">
        <v>6</v>
      </c>
      <c r="J241" s="13">
        <v>7</v>
      </c>
      <c r="K241" s="13">
        <v>8</v>
      </c>
      <c r="L241" s="13">
        <v>9</v>
      </c>
      <c r="M241" s="13">
        <v>10</v>
      </c>
      <c r="N241" s="13">
        <v>11</v>
      </c>
      <c r="O241" s="18">
        <v>12</v>
      </c>
      <c r="P241" s="134">
        <v>13</v>
      </c>
      <c r="Q241" s="134"/>
    </row>
    <row r="242" spans="1:17" ht="11.25" customHeight="1">
      <c r="A242" s="204" t="s">
        <v>151</v>
      </c>
      <c r="B242" s="204"/>
      <c r="C242" s="204"/>
      <c r="D242" s="204"/>
      <c r="E242" s="204"/>
      <c r="F242" s="16"/>
      <c r="G242" s="16"/>
      <c r="H242" s="16"/>
      <c r="I242" s="16"/>
      <c r="J242" s="16"/>
      <c r="K242" s="16"/>
      <c r="L242" s="16"/>
      <c r="M242" s="16"/>
      <c r="N242" s="16"/>
      <c r="O242" s="16"/>
      <c r="P242" s="205"/>
      <c r="Q242" s="205"/>
    </row>
    <row r="244" spans="1:17" ht="11.25" customHeight="1">
      <c r="A244" s="1" t="s">
        <v>152</v>
      </c>
      <c r="B244"/>
      <c r="C244"/>
      <c r="D244"/>
      <c r="E244"/>
      <c r="F244"/>
      <c r="G244"/>
      <c r="H244"/>
      <c r="I244"/>
      <c r="J244"/>
      <c r="K244"/>
      <c r="L244"/>
      <c r="M244"/>
      <c r="N244"/>
      <c r="O244"/>
      <c r="P244"/>
      <c r="Q244"/>
    </row>
    <row r="245" spans="1:17" ht="11.25" customHeight="1">
      <c r="A245" s="1" t="s">
        <v>153</v>
      </c>
      <c r="B245"/>
      <c r="C245"/>
      <c r="D245"/>
      <c r="E245"/>
      <c r="F245"/>
      <c r="G245"/>
      <c r="H245"/>
      <c r="I245"/>
      <c r="J245"/>
      <c r="K245"/>
      <c r="L245"/>
      <c r="M245"/>
      <c r="N245"/>
      <c r="O245"/>
      <c r="P245"/>
      <c r="Q245"/>
    </row>
    <row r="246" spans="1:17" ht="11.25" customHeight="1">
      <c r="A246" s="1" t="s">
        <v>154</v>
      </c>
      <c r="B246"/>
      <c r="C246"/>
      <c r="D246"/>
      <c r="E246"/>
      <c r="F246"/>
      <c r="G246"/>
      <c r="H246"/>
      <c r="I246"/>
      <c r="J246"/>
      <c r="K246"/>
      <c r="L246"/>
      <c r="M246"/>
      <c r="N246"/>
      <c r="O246"/>
      <c r="P246"/>
      <c r="Q246"/>
    </row>
    <row r="248" spans="1:17" ht="36.75" customHeight="1">
      <c r="A248"/>
      <c r="B248" s="198" t="s">
        <v>165</v>
      </c>
      <c r="C248" s="198"/>
      <c r="D248" s="198"/>
      <c r="E248" s="198"/>
      <c r="F248"/>
      <c r="G248" s="9"/>
      <c r="H248"/>
      <c r="I248"/>
      <c r="J248"/>
      <c r="K248"/>
      <c r="L248"/>
      <c r="M248"/>
      <c r="N248" s="199" t="s">
        <v>155</v>
      </c>
      <c r="O248" s="199"/>
      <c r="P248"/>
      <c r="Q248"/>
    </row>
    <row r="249" spans="1:17" ht="11.25" customHeight="1">
      <c r="A249"/>
      <c r="B249"/>
      <c r="C249"/>
      <c r="D249"/>
      <c r="E249"/>
      <c r="F249"/>
      <c r="G249" s="90" t="s">
        <v>156</v>
      </c>
      <c r="H249" s="90"/>
      <c r="I249" s="90"/>
      <c r="J249"/>
      <c r="K249"/>
      <c r="L249"/>
      <c r="M249" s="5"/>
      <c r="N249" s="5" t="s">
        <v>157</v>
      </c>
      <c r="O249" s="5"/>
      <c r="P249"/>
      <c r="Q249"/>
    </row>
    <row r="251" spans="1:17" ht="30" customHeight="1">
      <c r="A251"/>
      <c r="B251" s="200" t="s">
        <v>172</v>
      </c>
      <c r="C251" s="200"/>
      <c r="D251" s="200"/>
      <c r="E251" s="200"/>
      <c r="F251"/>
      <c r="G251" s="9"/>
      <c r="H251"/>
      <c r="I251"/>
      <c r="J251"/>
      <c r="K251"/>
      <c r="L251"/>
      <c r="M251"/>
      <c r="N251" s="201" t="s">
        <v>173</v>
      </c>
      <c r="O251" s="201"/>
      <c r="P251"/>
      <c r="Q251"/>
    </row>
    <row r="252" spans="1:17" ht="11.25" customHeight="1">
      <c r="A252"/>
      <c r="B252"/>
      <c r="C252"/>
      <c r="D252"/>
      <c r="E252"/>
      <c r="F252"/>
      <c r="G252" s="90" t="s">
        <v>156</v>
      </c>
      <c r="H252" s="90"/>
      <c r="I252" s="90"/>
      <c r="J252"/>
      <c r="K252"/>
      <c r="L252"/>
      <c r="M252" s="5"/>
      <c r="N252" s="5" t="s">
        <v>157</v>
      </c>
      <c r="O252" s="5"/>
      <c r="P252"/>
      <c r="Q252"/>
    </row>
  </sheetData>
  <mergeCells count="550">
    <mergeCell ref="G252:I252"/>
    <mergeCell ref="D230:K230"/>
    <mergeCell ref="B248:E248"/>
    <mergeCell ref="N248:O248"/>
    <mergeCell ref="G249:I249"/>
    <mergeCell ref="B251:E251"/>
    <mergeCell ref="N251:O251"/>
    <mergeCell ref="P239:Q240"/>
    <mergeCell ref="A241:B241"/>
    <mergeCell ref="C241:E241"/>
    <mergeCell ref="P241:Q241"/>
    <mergeCell ref="A242:E242"/>
    <mergeCell ref="P242:Q242"/>
    <mergeCell ref="A239:B240"/>
    <mergeCell ref="C239:E240"/>
    <mergeCell ref="F239:F240"/>
    <mergeCell ref="G239:I239"/>
    <mergeCell ref="J239:L239"/>
    <mergeCell ref="M239:O239"/>
    <mergeCell ref="A231:Q231"/>
    <mergeCell ref="D232:K232"/>
    <mergeCell ref="M232:O232"/>
    <mergeCell ref="P232:Q232"/>
    <mergeCell ref="A234:Q234"/>
    <mergeCell ref="A215:B215"/>
    <mergeCell ref="A207:Q207"/>
    <mergeCell ref="D208:K208"/>
    <mergeCell ref="M208:O208"/>
    <mergeCell ref="P208:Q208"/>
    <mergeCell ref="M230:O230"/>
    <mergeCell ref="P230:Q230"/>
    <mergeCell ref="A220:Q220"/>
    <mergeCell ref="D221:K221"/>
    <mergeCell ref="M221:O221"/>
    <mergeCell ref="P221:Q221"/>
    <mergeCell ref="D215:Q215"/>
    <mergeCell ref="A216:Q216"/>
    <mergeCell ref="D217:K217"/>
    <mergeCell ref="M217:O217"/>
    <mergeCell ref="P217:Q217"/>
    <mergeCell ref="A218:Q218"/>
    <mergeCell ref="D219:K219"/>
    <mergeCell ref="M219:O219"/>
    <mergeCell ref="P219:Q219"/>
    <mergeCell ref="A222:Q222"/>
    <mergeCell ref="D223:K223"/>
    <mergeCell ref="P223:Q223"/>
    <mergeCell ref="A194:B194"/>
    <mergeCell ref="D194:Q194"/>
    <mergeCell ref="D227:K227"/>
    <mergeCell ref="M227:O227"/>
    <mergeCell ref="P227:Q227"/>
    <mergeCell ref="A225:Q225"/>
    <mergeCell ref="D226:K226"/>
    <mergeCell ref="A212:Q212"/>
    <mergeCell ref="D213:K213"/>
    <mergeCell ref="M213:O213"/>
    <mergeCell ref="P213:Q213"/>
    <mergeCell ref="A224:B224"/>
    <mergeCell ref="D224:Q224"/>
    <mergeCell ref="A210:Q210"/>
    <mergeCell ref="D211:K211"/>
    <mergeCell ref="M211:O211"/>
    <mergeCell ref="P211:Q211"/>
    <mergeCell ref="D209:K209"/>
    <mergeCell ref="M209:O209"/>
    <mergeCell ref="A204:B204"/>
    <mergeCell ref="D204:Q204"/>
    <mergeCell ref="D214:K214"/>
    <mergeCell ref="M214:O214"/>
    <mergeCell ref="P214:Q214"/>
    <mergeCell ref="A205:Q205"/>
    <mergeCell ref="D206:K206"/>
    <mergeCell ref="M206:O206"/>
    <mergeCell ref="P206:Q206"/>
    <mergeCell ref="A200:Q200"/>
    <mergeCell ref="D201:K201"/>
    <mergeCell ref="M201:O201"/>
    <mergeCell ref="P201:Q201"/>
    <mergeCell ref="A202:Q202"/>
    <mergeCell ref="D203:K203"/>
    <mergeCell ref="M203:O203"/>
    <mergeCell ref="P203:Q203"/>
    <mergeCell ref="D197:K197"/>
    <mergeCell ref="M197:O197"/>
    <mergeCell ref="P197:Q197"/>
    <mergeCell ref="A198:Q198"/>
    <mergeCell ref="D199:K199"/>
    <mergeCell ref="M199:O199"/>
    <mergeCell ref="P199:Q199"/>
    <mergeCell ref="A195:B195"/>
    <mergeCell ref="D195:Q195"/>
    <mergeCell ref="A196:Q196"/>
    <mergeCell ref="A191:Q191"/>
    <mergeCell ref="D192:K192"/>
    <mergeCell ref="M192:O192"/>
    <mergeCell ref="P192:Q192"/>
    <mergeCell ref="D188:K188"/>
    <mergeCell ref="M188:O188"/>
    <mergeCell ref="P188:Q188"/>
    <mergeCell ref="A189:Q189"/>
    <mergeCell ref="D190:K190"/>
    <mergeCell ref="M190:O190"/>
    <mergeCell ref="P190:Q190"/>
    <mergeCell ref="A184:B184"/>
    <mergeCell ref="D184:Q184"/>
    <mergeCell ref="A185:Q185"/>
    <mergeCell ref="D186:K186"/>
    <mergeCell ref="M186:O186"/>
    <mergeCell ref="P186:Q186"/>
    <mergeCell ref="A163:Q163"/>
    <mergeCell ref="D164:K164"/>
    <mergeCell ref="M164:O164"/>
    <mergeCell ref="P164:Q164"/>
    <mergeCell ref="D165:K165"/>
    <mergeCell ref="M165:O165"/>
    <mergeCell ref="P165:Q165"/>
    <mergeCell ref="D176:K176"/>
    <mergeCell ref="M176:O176"/>
    <mergeCell ref="P176:Q176"/>
    <mergeCell ref="M170:O170"/>
    <mergeCell ref="P170:Q170"/>
    <mergeCell ref="A180:Q180"/>
    <mergeCell ref="D181:K181"/>
    <mergeCell ref="M181:O181"/>
    <mergeCell ref="D168:K168"/>
    <mergeCell ref="M168:O168"/>
    <mergeCell ref="P168:Q168"/>
    <mergeCell ref="A160:Q160"/>
    <mergeCell ref="D161:K161"/>
    <mergeCell ref="M161:O161"/>
    <mergeCell ref="P161:Q161"/>
    <mergeCell ref="D162:K162"/>
    <mergeCell ref="M162:O162"/>
    <mergeCell ref="P162:Q162"/>
    <mergeCell ref="D158:K158"/>
    <mergeCell ref="M158:O158"/>
    <mergeCell ref="P158:Q158"/>
    <mergeCell ref="D159:K159"/>
    <mergeCell ref="M159:O159"/>
    <mergeCell ref="P159:Q159"/>
    <mergeCell ref="D157:K157"/>
    <mergeCell ref="M157:O157"/>
    <mergeCell ref="P157:Q157"/>
    <mergeCell ref="D154:K154"/>
    <mergeCell ref="M154:O154"/>
    <mergeCell ref="P154:Q154"/>
    <mergeCell ref="D155:K155"/>
    <mergeCell ref="M155:O155"/>
    <mergeCell ref="P155:Q155"/>
    <mergeCell ref="A169:Q169"/>
    <mergeCell ref="D170:K170"/>
    <mergeCell ref="D147:K147"/>
    <mergeCell ref="M147:O147"/>
    <mergeCell ref="P147:Q147"/>
    <mergeCell ref="D148:K148"/>
    <mergeCell ref="M148:O148"/>
    <mergeCell ref="P148:Q148"/>
    <mergeCell ref="D152:K152"/>
    <mergeCell ref="M152:O152"/>
    <mergeCell ref="P152:Q152"/>
    <mergeCell ref="D153:K153"/>
    <mergeCell ref="M153:O153"/>
    <mergeCell ref="P153:Q153"/>
    <mergeCell ref="A149:Q149"/>
    <mergeCell ref="D150:K150"/>
    <mergeCell ref="M150:O150"/>
    <mergeCell ref="P150:Q150"/>
    <mergeCell ref="D151:K151"/>
    <mergeCell ref="M151:O151"/>
    <mergeCell ref="P151:Q151"/>
    <mergeCell ref="D156:K156"/>
    <mergeCell ref="M156:O156"/>
    <mergeCell ref="P156:Q156"/>
    <mergeCell ref="D175:K175"/>
    <mergeCell ref="M175:O175"/>
    <mergeCell ref="P175:Q175"/>
    <mergeCell ref="A171:Q171"/>
    <mergeCell ref="D172:K172"/>
    <mergeCell ref="M172:O172"/>
    <mergeCell ref="P172:Q172"/>
    <mergeCell ref="A173:Q173"/>
    <mergeCell ref="D174:K174"/>
    <mergeCell ref="M174:O174"/>
    <mergeCell ref="P174:Q174"/>
    <mergeCell ref="D139:K139"/>
    <mergeCell ref="M139:O139"/>
    <mergeCell ref="P139:Q139"/>
    <mergeCell ref="A166:B166"/>
    <mergeCell ref="D166:Q166"/>
    <mergeCell ref="A167:Q167"/>
    <mergeCell ref="A140:B140"/>
    <mergeCell ref="D140:Q140"/>
    <mergeCell ref="A141:Q141"/>
    <mergeCell ref="D142:K142"/>
    <mergeCell ref="M142:O142"/>
    <mergeCell ref="P142:Q142"/>
    <mergeCell ref="D143:K143"/>
    <mergeCell ref="M143:O143"/>
    <mergeCell ref="P143:Q143"/>
    <mergeCell ref="D144:K144"/>
    <mergeCell ref="M144:O144"/>
    <mergeCell ref="P144:Q144"/>
    <mergeCell ref="D145:K145"/>
    <mergeCell ref="M145:O145"/>
    <mergeCell ref="P145:Q145"/>
    <mergeCell ref="D146:K146"/>
    <mergeCell ref="M146:O146"/>
    <mergeCell ref="P146:Q146"/>
    <mergeCell ref="A135:Q135"/>
    <mergeCell ref="D136:K136"/>
    <mergeCell ref="M136:O136"/>
    <mergeCell ref="P136:Q136"/>
    <mergeCell ref="A137:Q137"/>
    <mergeCell ref="D138:K138"/>
    <mergeCell ref="M138:O138"/>
    <mergeCell ref="P138:Q138"/>
    <mergeCell ref="D133:K133"/>
    <mergeCell ref="M133:O133"/>
    <mergeCell ref="P133:Q133"/>
    <mergeCell ref="D134:K134"/>
    <mergeCell ref="M134:O134"/>
    <mergeCell ref="P134:Q134"/>
    <mergeCell ref="D130:K130"/>
    <mergeCell ref="M130:O130"/>
    <mergeCell ref="P130:Q130"/>
    <mergeCell ref="A131:Q131"/>
    <mergeCell ref="D132:K132"/>
    <mergeCell ref="M132:O132"/>
    <mergeCell ref="P132:Q132"/>
    <mergeCell ref="A127:Q127"/>
    <mergeCell ref="D128:K128"/>
    <mergeCell ref="M128:O128"/>
    <mergeCell ref="P128:Q128"/>
    <mergeCell ref="D129:K129"/>
    <mergeCell ref="M129:O129"/>
    <mergeCell ref="P129:Q129"/>
    <mergeCell ref="A124:Q124"/>
    <mergeCell ref="D125:K125"/>
    <mergeCell ref="M125:O125"/>
    <mergeCell ref="P125:Q125"/>
    <mergeCell ref="A126:B126"/>
    <mergeCell ref="D126:Q126"/>
    <mergeCell ref="D120:K120"/>
    <mergeCell ref="M120:O120"/>
    <mergeCell ref="P120:Q120"/>
    <mergeCell ref="A121:Q121"/>
    <mergeCell ref="D122:K122"/>
    <mergeCell ref="M122:O122"/>
    <mergeCell ref="P122:Q122"/>
    <mergeCell ref="A118:Q118"/>
    <mergeCell ref="D119:K119"/>
    <mergeCell ref="M119:O119"/>
    <mergeCell ref="P119:Q119"/>
    <mergeCell ref="D117:K117"/>
    <mergeCell ref="M117:O117"/>
    <mergeCell ref="P117:Q117"/>
    <mergeCell ref="D115:K115"/>
    <mergeCell ref="M115:O115"/>
    <mergeCell ref="P115:Q115"/>
    <mergeCell ref="D116:K116"/>
    <mergeCell ref="M116:O116"/>
    <mergeCell ref="P116:Q116"/>
    <mergeCell ref="D113:K113"/>
    <mergeCell ref="M113:O113"/>
    <mergeCell ref="P113:Q113"/>
    <mergeCell ref="D114:K114"/>
    <mergeCell ref="M114:O114"/>
    <mergeCell ref="P114:Q114"/>
    <mergeCell ref="D110:K110"/>
    <mergeCell ref="M110:O110"/>
    <mergeCell ref="P110:Q110"/>
    <mergeCell ref="A111:B111"/>
    <mergeCell ref="D111:Q111"/>
    <mergeCell ref="A112:Q112"/>
    <mergeCell ref="D107:K107"/>
    <mergeCell ref="M107:O107"/>
    <mergeCell ref="P107:Q107"/>
    <mergeCell ref="A108:Q108"/>
    <mergeCell ref="D109:K109"/>
    <mergeCell ref="M109:O109"/>
    <mergeCell ref="P109:Q109"/>
    <mergeCell ref="A104:Q104"/>
    <mergeCell ref="D105:K105"/>
    <mergeCell ref="M105:O105"/>
    <mergeCell ref="P105:Q105"/>
    <mergeCell ref="D106:K106"/>
    <mergeCell ref="M106:O106"/>
    <mergeCell ref="P106:Q106"/>
    <mergeCell ref="D102:K102"/>
    <mergeCell ref="M102:O102"/>
    <mergeCell ref="P102:Q102"/>
    <mergeCell ref="D103:K103"/>
    <mergeCell ref="M103:O103"/>
    <mergeCell ref="P103:Q103"/>
    <mergeCell ref="A99:B99"/>
    <mergeCell ref="D99:Q99"/>
    <mergeCell ref="A100:Q100"/>
    <mergeCell ref="D101:K101"/>
    <mergeCell ref="M101:O101"/>
    <mergeCell ref="P101:Q101"/>
    <mergeCell ref="A96:Q96"/>
    <mergeCell ref="D97:K97"/>
    <mergeCell ref="M97:O97"/>
    <mergeCell ref="P97:Q97"/>
    <mergeCell ref="D98:K98"/>
    <mergeCell ref="M98:O98"/>
    <mergeCell ref="P98:Q98"/>
    <mergeCell ref="D93:K93"/>
    <mergeCell ref="M93:O93"/>
    <mergeCell ref="P93:Q93"/>
    <mergeCell ref="A94:Q94"/>
    <mergeCell ref="D95:K95"/>
    <mergeCell ref="M95:O95"/>
    <mergeCell ref="P95:Q95"/>
    <mergeCell ref="D91:K91"/>
    <mergeCell ref="M91:O91"/>
    <mergeCell ref="P91:Q91"/>
    <mergeCell ref="D92:K92"/>
    <mergeCell ref="M92:O92"/>
    <mergeCell ref="P92:Q92"/>
    <mergeCell ref="D89:K89"/>
    <mergeCell ref="M89:O89"/>
    <mergeCell ref="P89:Q89"/>
    <mergeCell ref="D90:K90"/>
    <mergeCell ref="M90:O90"/>
    <mergeCell ref="P90:Q90"/>
    <mergeCell ref="D87:K87"/>
    <mergeCell ref="M87:O87"/>
    <mergeCell ref="P87:Q87"/>
    <mergeCell ref="D88:K88"/>
    <mergeCell ref="M88:O88"/>
    <mergeCell ref="P88:Q88"/>
    <mergeCell ref="D84:K84"/>
    <mergeCell ref="M84:O84"/>
    <mergeCell ref="P84:Q84"/>
    <mergeCell ref="A85:Q85"/>
    <mergeCell ref="D86:K86"/>
    <mergeCell ref="M86:O86"/>
    <mergeCell ref="P86:Q86"/>
    <mergeCell ref="D82:K82"/>
    <mergeCell ref="M82:O82"/>
    <mergeCell ref="P82:Q82"/>
    <mergeCell ref="D83:K83"/>
    <mergeCell ref="M83:O83"/>
    <mergeCell ref="P83:Q83"/>
    <mergeCell ref="A79:B79"/>
    <mergeCell ref="D79:Q79"/>
    <mergeCell ref="A80:Q80"/>
    <mergeCell ref="D81:K81"/>
    <mergeCell ref="M81:O81"/>
    <mergeCell ref="P81:Q81"/>
    <mergeCell ref="L75:L76"/>
    <mergeCell ref="M75:O76"/>
    <mergeCell ref="P75:Q76"/>
    <mergeCell ref="A77:B77"/>
    <mergeCell ref="D77:K77"/>
    <mergeCell ref="M77:O77"/>
    <mergeCell ref="P77:Q77"/>
    <mergeCell ref="A75:B76"/>
    <mergeCell ref="C75:C76"/>
    <mergeCell ref="D75:K76"/>
    <mergeCell ref="A78:B78"/>
    <mergeCell ref="D78:Q78"/>
    <mergeCell ref="A72:K72"/>
    <mergeCell ref="L72:M72"/>
    <mergeCell ref="N72:O72"/>
    <mergeCell ref="P72:Q72"/>
    <mergeCell ref="A69:J69"/>
    <mergeCell ref="L69:M69"/>
    <mergeCell ref="A70:J70"/>
    <mergeCell ref="L70:M70"/>
    <mergeCell ref="N70:O70"/>
    <mergeCell ref="P70:Q70"/>
    <mergeCell ref="L71:M71"/>
    <mergeCell ref="N71:O71"/>
    <mergeCell ref="P71:Q71"/>
    <mergeCell ref="O59:P59"/>
    <mergeCell ref="A67:J67"/>
    <mergeCell ref="L67:M67"/>
    <mergeCell ref="N67:O67"/>
    <mergeCell ref="P67:Q67"/>
    <mergeCell ref="A68:J68"/>
    <mergeCell ref="L68:M68"/>
    <mergeCell ref="N68:O68"/>
    <mergeCell ref="P68:Q68"/>
    <mergeCell ref="A65:J65"/>
    <mergeCell ref="L65:M65"/>
    <mergeCell ref="N65:O65"/>
    <mergeCell ref="P65:Q65"/>
    <mergeCell ref="A66:J66"/>
    <mergeCell ref="L66:M66"/>
    <mergeCell ref="N66:O66"/>
    <mergeCell ref="P66:Q66"/>
    <mergeCell ref="A60:J60"/>
    <mergeCell ref="K51:L51"/>
    <mergeCell ref="M51:N51"/>
    <mergeCell ref="O51:P51"/>
    <mergeCell ref="L63:M63"/>
    <mergeCell ref="N63:O63"/>
    <mergeCell ref="P63:Q63"/>
    <mergeCell ref="A64:J64"/>
    <mergeCell ref="L64:M64"/>
    <mergeCell ref="N64:O64"/>
    <mergeCell ref="P64:Q64"/>
    <mergeCell ref="A52:B52"/>
    <mergeCell ref="D52:J52"/>
    <mergeCell ref="K52:L52"/>
    <mergeCell ref="M52:N52"/>
    <mergeCell ref="O52:P52"/>
    <mergeCell ref="A54:B54"/>
    <mergeCell ref="D54:J54"/>
    <mergeCell ref="K54:L54"/>
    <mergeCell ref="M54:N54"/>
    <mergeCell ref="O54:P54"/>
    <mergeCell ref="A59:B59"/>
    <mergeCell ref="D59:J59"/>
    <mergeCell ref="K59:L59"/>
    <mergeCell ref="M59:N59"/>
    <mergeCell ref="M56:N56"/>
    <mergeCell ref="O56:P56"/>
    <mergeCell ref="A47:B47"/>
    <mergeCell ref="D47:J47"/>
    <mergeCell ref="K48:L48"/>
    <mergeCell ref="M48:N48"/>
    <mergeCell ref="O48:P48"/>
    <mergeCell ref="A49:B49"/>
    <mergeCell ref="D49:J49"/>
    <mergeCell ref="K49:L49"/>
    <mergeCell ref="M49:N49"/>
    <mergeCell ref="O49:P49"/>
    <mergeCell ref="K47:L47"/>
    <mergeCell ref="M47:N47"/>
    <mergeCell ref="O47:P47"/>
    <mergeCell ref="A48:B48"/>
    <mergeCell ref="D48:J48"/>
    <mergeCell ref="A50:B50"/>
    <mergeCell ref="D50:J50"/>
    <mergeCell ref="K50:L50"/>
    <mergeCell ref="M50:N50"/>
    <mergeCell ref="O50:P50"/>
    <mergeCell ref="A51:B51"/>
    <mergeCell ref="D51:J51"/>
    <mergeCell ref="A46:B46"/>
    <mergeCell ref="D46:J46"/>
    <mergeCell ref="K46:L46"/>
    <mergeCell ref="A57:B57"/>
    <mergeCell ref="D57:J57"/>
    <mergeCell ref="K57:L57"/>
    <mergeCell ref="M57:N57"/>
    <mergeCell ref="O57:P57"/>
    <mergeCell ref="O43:P44"/>
    <mergeCell ref="A55:B55"/>
    <mergeCell ref="D55:J55"/>
    <mergeCell ref="K55:L55"/>
    <mergeCell ref="M55:N55"/>
    <mergeCell ref="O55:P55"/>
    <mergeCell ref="A45:B45"/>
    <mergeCell ref="D45:J45"/>
    <mergeCell ref="K45:L45"/>
    <mergeCell ref="M45:N45"/>
    <mergeCell ref="O45:P45"/>
    <mergeCell ref="M46:N46"/>
    <mergeCell ref="O46:P46"/>
    <mergeCell ref="A56:B56"/>
    <mergeCell ref="D56:J56"/>
    <mergeCell ref="K56:L56"/>
    <mergeCell ref="B35:Q35"/>
    <mergeCell ref="A37:B37"/>
    <mergeCell ref="E37:Q37"/>
    <mergeCell ref="A38:B38"/>
    <mergeCell ref="E38:Q38"/>
    <mergeCell ref="A43:B44"/>
    <mergeCell ref="C43:C44"/>
    <mergeCell ref="D43:J44"/>
    <mergeCell ref="K43:L44"/>
    <mergeCell ref="M43:N44"/>
    <mergeCell ref="A40:B40"/>
    <mergeCell ref="E40:Q40"/>
    <mergeCell ref="B26:C26"/>
    <mergeCell ref="H26:Q26"/>
    <mergeCell ref="B28:Q28"/>
    <mergeCell ref="B30:Q30"/>
    <mergeCell ref="B32:Q32"/>
    <mergeCell ref="B34:Q34"/>
    <mergeCell ref="B23:C23"/>
    <mergeCell ref="E23:Q23"/>
    <mergeCell ref="B19:C19"/>
    <mergeCell ref="B25:C25"/>
    <mergeCell ref="E25:F25"/>
    <mergeCell ref="H25:Q25"/>
    <mergeCell ref="A15:Q15"/>
    <mergeCell ref="M12:Q12"/>
    <mergeCell ref="E19:Q19"/>
    <mergeCell ref="B20:C20"/>
    <mergeCell ref="E20:Q20"/>
    <mergeCell ref="B22:C22"/>
    <mergeCell ref="E22:Q22"/>
    <mergeCell ref="P209:Q209"/>
    <mergeCell ref="A187:Q187"/>
    <mergeCell ref="D193:K193"/>
    <mergeCell ref="M193:O193"/>
    <mergeCell ref="P193:Q193"/>
    <mergeCell ref="P179:Q179"/>
    <mergeCell ref="P181:Q181"/>
    <mergeCell ref="A182:Q182"/>
    <mergeCell ref="D183:K183"/>
    <mergeCell ref="M183:O183"/>
    <mergeCell ref="P183:Q183"/>
    <mergeCell ref="A177:B177"/>
    <mergeCell ref="D177:Q177"/>
    <mergeCell ref="A178:Q178"/>
    <mergeCell ref="D179:K179"/>
    <mergeCell ref="M179:O179"/>
    <mergeCell ref="A71:J71"/>
    <mergeCell ref="M6:Q6"/>
    <mergeCell ref="M7:Q7"/>
    <mergeCell ref="M9:Q9"/>
    <mergeCell ref="M10:Q10"/>
    <mergeCell ref="A14:Q14"/>
    <mergeCell ref="O58:P58"/>
    <mergeCell ref="P69:Q69"/>
    <mergeCell ref="N69:O69"/>
    <mergeCell ref="D123:K123"/>
    <mergeCell ref="P123:Q123"/>
    <mergeCell ref="M123:O123"/>
    <mergeCell ref="K60:L60"/>
    <mergeCell ref="M60:N60"/>
    <mergeCell ref="O60:P60"/>
    <mergeCell ref="A63:J63"/>
    <mergeCell ref="A53:B53"/>
    <mergeCell ref="D53:J53"/>
    <mergeCell ref="K53:L53"/>
    <mergeCell ref="M53:N53"/>
    <mergeCell ref="O53:P53"/>
    <mergeCell ref="A58:B58"/>
    <mergeCell ref="D58:J58"/>
    <mergeCell ref="K58:L58"/>
    <mergeCell ref="M58:N58"/>
    <mergeCell ref="D235:K235"/>
    <mergeCell ref="P235:Q235"/>
    <mergeCell ref="M226:O226"/>
    <mergeCell ref="P226:Q226"/>
    <mergeCell ref="A228:Q228"/>
    <mergeCell ref="D229:K229"/>
    <mergeCell ref="M229:O229"/>
    <mergeCell ref="P229:Q229"/>
    <mergeCell ref="D233:K233"/>
    <mergeCell ref="M233:O233"/>
    <mergeCell ref="P233:Q233"/>
  </mergeCells>
  <pageMargins left="0.39370078740157483" right="0.39370078740157483" top="0.39370078740157483" bottom="0.39370078740157483" header="0.39370078740157483" footer="0.39370078740157483"/>
  <pageSetup paperSize="9" scale="84" fitToHeight="5" pageOrder="overThenDown" orientation="landscape"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Пользователь Windows</cp:lastModifiedBy>
  <cp:revision>1</cp:revision>
  <cp:lastPrinted>2018-12-26T08:27:53Z</cp:lastPrinted>
  <dcterms:created xsi:type="dcterms:W3CDTF">2018-01-22T11:42:37Z</dcterms:created>
  <dcterms:modified xsi:type="dcterms:W3CDTF">2018-12-26T11:44:54Z</dcterms:modified>
</cp:coreProperties>
</file>